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0" windowWidth="18855" windowHeight="8415"/>
  </bookViews>
  <sheets>
    <sheet name="6 forces model" sheetId="5" r:id="rId1"/>
    <sheet name="Ishikawa" sheetId="9" r:id="rId2"/>
    <sheet name="ADL Matrix" sheetId="11" r:id="rId3"/>
    <sheet name="f4e25613f374b7ba99dbbe34cd59f82" sheetId="6" state="veryHidden" r:id="rId4"/>
    <sheet name="2c9c904c3764ba2bf6a018439796fae" sheetId="7" state="veryHidden" r:id="rId5"/>
    <sheet name="1a59634dce345b68eca378c125998ac" sheetId="8" state="veryHidden" r:id="rId6"/>
    <sheet name="808359ce514493abfd8fc157b747b7c" sheetId="10" state="veryHidden" r:id="rId7"/>
    <sheet name="3cd385271684f5ca6d940519596ef10" sheetId="12" state="veryHidden" r:id="rId8"/>
  </sheets>
  <calcPr calcId="125725"/>
</workbook>
</file>

<file path=xl/calcChain.xml><?xml version="1.0" encoding="utf-8"?>
<calcChain xmlns="http://schemas.openxmlformats.org/spreadsheetml/2006/main">
  <c r="AW24" i="9"/>
  <c r="AT66"/>
  <c r="AT65"/>
  <c r="AT64"/>
  <c r="AT62"/>
  <c r="AT61"/>
  <c r="AT60"/>
  <c r="AT58"/>
  <c r="AT57"/>
  <c r="AT56"/>
  <c r="AT54"/>
  <c r="AT53"/>
  <c r="AT51"/>
  <c r="AT50"/>
  <c r="AT49"/>
  <c r="AT48"/>
  <c r="BG16" i="5"/>
  <c r="BC16"/>
  <c r="AY16"/>
  <c r="BG15"/>
  <c r="BC15"/>
  <c r="AY15"/>
  <c r="BG14"/>
  <c r="BC14"/>
  <c r="AY14"/>
  <c r="U87" i="11"/>
  <c r="Z87" s="1"/>
  <c r="Z89" s="1"/>
  <c r="AP82" i="9"/>
  <c r="AV90" s="1"/>
  <c r="BK90" s="1"/>
  <c r="BZ90"/>
  <c r="AV89"/>
  <c r="BK89" s="1"/>
  <c r="BZ89" s="1"/>
  <c r="AV86"/>
  <c r="BK86" s="1"/>
  <c r="BZ86" s="1"/>
  <c r="AV84"/>
  <c r="BK84" s="1"/>
  <c r="BZ84" s="1"/>
  <c r="BU90"/>
  <c r="BU89"/>
  <c r="BU86"/>
  <c r="BU84"/>
  <c r="AQ95" i="5"/>
  <c r="AY97" s="1"/>
  <c r="W63" i="11"/>
  <c r="X63"/>
  <c r="Y63"/>
  <c r="Z63"/>
  <c r="V63"/>
  <c r="AC63" s="1"/>
  <c r="AC61"/>
  <c r="AC64"/>
  <c r="AB61"/>
  <c r="AB64"/>
  <c r="AB62"/>
  <c r="AC62"/>
  <c r="AC84" i="5"/>
  <c r="AC83"/>
  <c r="AC82"/>
  <c r="BG11"/>
  <c r="BG90" s="1"/>
  <c r="BG10"/>
  <c r="BG89" s="1"/>
  <c r="BG9"/>
  <c r="BG88" s="1"/>
  <c r="BG8"/>
  <c r="BG87" s="1"/>
  <c r="BG7"/>
  <c r="BG86" s="1"/>
  <c r="BG6"/>
  <c r="BG85" s="1"/>
  <c r="BC11"/>
  <c r="BC90" s="1"/>
  <c r="BC10"/>
  <c r="BC89" s="1"/>
  <c r="BC9"/>
  <c r="BC88" s="1"/>
  <c r="BC8"/>
  <c r="BC87" s="1"/>
  <c r="BC7"/>
  <c r="BC86" s="1"/>
  <c r="BC6"/>
  <c r="BC85" s="1"/>
  <c r="AY7"/>
  <c r="AY86" s="1"/>
  <c r="AY8"/>
  <c r="AY87" s="1"/>
  <c r="AY9"/>
  <c r="AY88" s="1"/>
  <c r="AY10"/>
  <c r="AY89" s="1"/>
  <c r="AY11"/>
  <c r="AY90" s="1"/>
  <c r="AY6"/>
  <c r="AY85" s="1"/>
  <c r="BC102"/>
  <c r="BC93"/>
  <c r="AB87" i="11"/>
  <c r="AB63"/>
  <c r="AC87"/>
  <c r="W87"/>
  <c r="W89" s="1"/>
  <c r="X87"/>
  <c r="X89" s="1"/>
  <c r="Y87"/>
  <c r="Y89" s="1"/>
  <c r="AY92" i="5" l="1"/>
  <c r="Y90" i="11"/>
  <c r="BP84" i="9"/>
  <c r="AV87"/>
  <c r="BK87" s="1"/>
  <c r="BZ87" s="1"/>
  <c r="AV85"/>
  <c r="BK85" s="1"/>
  <c r="BU87"/>
  <c r="BA84"/>
  <c r="AY102" i="5"/>
  <c r="BC105"/>
  <c r="BG100"/>
  <c r="BC98"/>
  <c r="BC106"/>
  <c r="BG91"/>
  <c r="BG93"/>
  <c r="BG92"/>
  <c r="BC91"/>
  <c r="AY101"/>
  <c r="BG102"/>
  <c r="BG119" s="1"/>
  <c r="BG131" s="1"/>
  <c r="BG98"/>
  <c r="BC100"/>
  <c r="BC117" s="1"/>
  <c r="BC129" s="1"/>
  <c r="BG106"/>
  <c r="AY105"/>
  <c r="BG107"/>
  <c r="AY91"/>
  <c r="BC92"/>
  <c r="AY93"/>
  <c r="AY99"/>
  <c r="AY116" s="1"/>
  <c r="AY128" s="1"/>
  <c r="AY98"/>
  <c r="AY115" s="1"/>
  <c r="AY127" s="1"/>
  <c r="AY100"/>
  <c r="AY117" s="1"/>
  <c r="AY129" s="1"/>
  <c r="BG101"/>
  <c r="BG118" s="1"/>
  <c r="BG130" s="1"/>
  <c r="BG99"/>
  <c r="BG116" s="1"/>
  <c r="BG128" s="1"/>
  <c r="BG97"/>
  <c r="BC101"/>
  <c r="BC118" s="1"/>
  <c r="BC130" s="1"/>
  <c r="BC99"/>
  <c r="BC116" s="1"/>
  <c r="BC128" s="1"/>
  <c r="BC97"/>
  <c r="BC114" s="1"/>
  <c r="BC126" s="1"/>
  <c r="BC107"/>
  <c r="AY106"/>
  <c r="AY107"/>
  <c r="BG105"/>
  <c r="AY114"/>
  <c r="AY126" s="1"/>
  <c r="W90" i="11"/>
  <c r="V87"/>
  <c r="V89" s="1"/>
  <c r="X90"/>
  <c r="Z90"/>
  <c r="BP87" i="9"/>
  <c r="BA85"/>
  <c r="AV92"/>
  <c r="BK92" s="1"/>
  <c r="AV94"/>
  <c r="BK94" s="1"/>
  <c r="AV93"/>
  <c r="BK93" s="1"/>
  <c r="AV96"/>
  <c r="BK96" s="1"/>
  <c r="AV98"/>
  <c r="BK98" s="1"/>
  <c r="AV97"/>
  <c r="BK97" s="1"/>
  <c r="AV100"/>
  <c r="BK100" s="1"/>
  <c r="AV102"/>
  <c r="BF102" s="1"/>
  <c r="AV101"/>
  <c r="BK101" s="1"/>
  <c r="BF84"/>
  <c r="CE84" s="1"/>
  <c r="BF86"/>
  <c r="CE86" s="1"/>
  <c r="BF89"/>
  <c r="CE89" s="1"/>
  <c r="BF92"/>
  <c r="BF94"/>
  <c r="BF100"/>
  <c r="BF85"/>
  <c r="BF87"/>
  <c r="CE87" s="1"/>
  <c r="BF90"/>
  <c r="CE90" s="1"/>
  <c r="BF93"/>
  <c r="BF96"/>
  <c r="BF98"/>
  <c r="BP97"/>
  <c r="BA87"/>
  <c r="BP85"/>
  <c r="BA86"/>
  <c r="BA90"/>
  <c r="BP86"/>
  <c r="BP90"/>
  <c r="BA89"/>
  <c r="BA97"/>
  <c r="BP89"/>
  <c r="AY118" i="5"/>
  <c r="AY130" s="1"/>
  <c r="BG114"/>
  <c r="BG126" s="1"/>
  <c r="AY119"/>
  <c r="AY131" s="1"/>
  <c r="BC115"/>
  <c r="BC127" s="1"/>
  <c r="BC119"/>
  <c r="BC131" s="1"/>
  <c r="BG115"/>
  <c r="BG127" s="1"/>
  <c r="BG117"/>
  <c r="BG129" s="1"/>
  <c r="BZ85" i="9" l="1"/>
  <c r="BU85"/>
  <c r="CE85"/>
  <c r="BZ97"/>
  <c r="BU97"/>
  <c r="BZ96"/>
  <c r="BU96"/>
  <c r="BZ94"/>
  <c r="BU94"/>
  <c r="BZ101"/>
  <c r="BU101"/>
  <c r="BZ100"/>
  <c r="BU100"/>
  <c r="BZ98"/>
  <c r="BU98"/>
  <c r="BZ93"/>
  <c r="BU93"/>
  <c r="BZ92"/>
  <c r="BU92"/>
  <c r="BA102"/>
  <c r="V90" i="11"/>
  <c r="BP101" i="9"/>
  <c r="BA93"/>
  <c r="BA92"/>
  <c r="BP100"/>
  <c r="BA101"/>
  <c r="BA100"/>
  <c r="BP93"/>
  <c r="BP98"/>
  <c r="BA98"/>
  <c r="BP92"/>
  <c r="BF101"/>
  <c r="BP94"/>
  <c r="BA94"/>
  <c r="BP96"/>
  <c r="BA96"/>
  <c r="BF97"/>
  <c r="BK102"/>
  <c r="BP102"/>
  <c r="CE100" l="1"/>
  <c r="CE97"/>
  <c r="CE98"/>
  <c r="CE96"/>
  <c r="CE101"/>
  <c r="CE93"/>
  <c r="CE94"/>
  <c r="BZ102"/>
  <c r="BU102"/>
  <c r="CE92"/>
  <c r="B51" i="10"/>
  <c r="N3" i="12"/>
  <c r="AY27" i="6"/>
  <c r="AY10" i="10"/>
  <c r="A44"/>
  <c r="Q28"/>
  <c r="BA18" i="6"/>
  <c r="K17"/>
  <c r="A7"/>
  <c r="B1"/>
  <c r="A32"/>
  <c r="A24"/>
  <c r="A9" i="10"/>
  <c r="Q42"/>
  <c r="A26"/>
  <c r="N18" i="6"/>
  <c r="B17"/>
  <c r="K6"/>
  <c r="N9"/>
  <c r="A4" i="12"/>
  <c r="B25" i="6"/>
  <c r="B11" i="10"/>
  <c r="A45"/>
  <c r="A29"/>
  <c r="B20" i="6"/>
  <c r="BA17"/>
  <c r="K7"/>
  <c r="N3"/>
  <c r="N32"/>
  <c r="N24"/>
  <c r="AY9" i="10"/>
  <c r="B43"/>
  <c r="A27"/>
  <c r="A20" i="6"/>
  <c r="A11" i="12"/>
  <c r="AY26" i="6"/>
  <c r="B17" i="10"/>
  <c r="AY6"/>
  <c r="A38"/>
  <c r="B23"/>
  <c r="K14" i="6"/>
  <c r="A13"/>
  <c r="N4"/>
  <c r="B8" i="12"/>
  <c r="A30" i="6"/>
  <c r="AY15" i="10"/>
  <c r="A5"/>
  <c r="Q36"/>
  <c r="A21"/>
  <c r="B14" i="6"/>
  <c r="BA11"/>
  <c r="N14"/>
  <c r="A12" i="12"/>
  <c r="B29" i="6"/>
  <c r="A49" i="10"/>
  <c r="B8"/>
  <c r="A39"/>
  <c r="B24"/>
  <c r="BA14" i="6"/>
  <c r="K13"/>
  <c r="A5"/>
  <c r="A9" i="12"/>
  <c r="N30" i="6"/>
  <c r="B16" i="10"/>
  <c r="B37"/>
  <c r="BA12" i="6"/>
  <c r="A52" i="10"/>
  <c r="AY12" i="12"/>
  <c r="AY29" i="6"/>
  <c r="A50" i="10"/>
  <c r="A7"/>
  <c r="A40"/>
  <c r="B25"/>
  <c r="B16" i="6"/>
  <c r="BA13"/>
  <c r="K5"/>
  <c r="AY9" i="12"/>
  <c r="A26" i="6"/>
  <c r="A17" i="10"/>
  <c r="B6"/>
  <c r="B38"/>
  <c r="A23"/>
  <c r="A16" i="6"/>
  <c r="N13"/>
  <c r="B3"/>
  <c r="N5"/>
  <c r="B32"/>
  <c r="B24"/>
  <c r="AY7" i="10"/>
  <c r="A41"/>
  <c r="B18"/>
  <c r="N16" i="6"/>
  <c r="B15"/>
  <c r="BA5"/>
  <c r="N10" i="12"/>
  <c r="N26" i="6"/>
  <c r="AY17" i="10"/>
  <c r="A8"/>
  <c r="Q39"/>
  <c r="A24"/>
  <c r="K16" i="6"/>
  <c r="A8" i="12"/>
  <c r="AY31" i="6"/>
  <c r="AY14" i="10"/>
  <c r="A4"/>
  <c r="A34"/>
  <c r="Q19"/>
  <c r="BA10" i="6"/>
  <c r="K9"/>
  <c r="A3"/>
  <c r="A5" i="12"/>
  <c r="A28" i="6"/>
  <c r="A13" i="10"/>
  <c r="B48"/>
  <c r="B32"/>
  <c r="AY23" i="6"/>
  <c r="N10"/>
  <c r="B9"/>
  <c r="K19"/>
  <c r="AY8" i="12"/>
  <c r="B30" i="6"/>
  <c r="B15" i="10"/>
  <c r="AY4"/>
  <c r="A35"/>
  <c r="B20"/>
  <c r="B12" i="6"/>
  <c r="BA9"/>
  <c r="K3"/>
  <c r="A6" i="12"/>
  <c r="N28" i="6"/>
  <c r="AY13" i="10"/>
  <c r="A3"/>
  <c r="Q33"/>
  <c r="B1"/>
  <c r="N17" i="6"/>
  <c r="A4"/>
  <c r="BA20"/>
  <c r="B52" i="10"/>
  <c r="B9" i="12"/>
  <c r="AY30" i="6"/>
  <c r="A16" i="10"/>
  <c r="B5"/>
  <c r="A36"/>
  <c r="B21"/>
  <c r="N12" i="6"/>
  <c r="B11"/>
  <c r="BA3"/>
  <c r="AY6" i="12"/>
  <c r="A31" i="6"/>
  <c r="B14" i="10"/>
  <c r="AY3"/>
  <c r="B34"/>
  <c r="A19"/>
  <c r="K12" i="6"/>
  <c r="A11"/>
  <c r="A12"/>
  <c r="A10" i="12"/>
  <c r="B26" i="6"/>
  <c r="AY16" i="10"/>
  <c r="A6"/>
  <c r="A37"/>
  <c r="Q22"/>
  <c r="A14" i="6"/>
  <c r="N11"/>
  <c r="B4"/>
  <c r="N7" i="12"/>
  <c r="N31" i="6"/>
  <c r="A15" i="10"/>
  <c r="B4"/>
  <c r="B35"/>
  <c r="A20"/>
  <c r="B10" i="6"/>
  <c r="AY4" i="12"/>
  <c r="AY25" i="6"/>
  <c r="A12" i="10"/>
  <c r="A46"/>
  <c r="A30"/>
  <c r="N20" i="6"/>
  <c r="B19"/>
  <c r="BA7"/>
  <c r="K4"/>
  <c r="B1" i="12"/>
  <c r="A27" i="6"/>
  <c r="B10" i="10"/>
  <c r="B44"/>
  <c r="A28"/>
  <c r="K20" i="6"/>
  <c r="A19"/>
  <c r="N7"/>
  <c r="B13"/>
  <c r="N5" i="12"/>
  <c r="B28" i="6"/>
  <c r="AY12" i="10"/>
  <c r="A47"/>
  <c r="A31"/>
  <c r="A21" i="6"/>
  <c r="N19"/>
  <c r="B8"/>
  <c r="B5"/>
  <c r="K3" i="12"/>
  <c r="N27" i="6"/>
  <c r="AY5" i="10"/>
  <c r="A22"/>
  <c r="A15" i="6"/>
  <c r="A51" i="10"/>
  <c r="B6" i="12"/>
  <c r="AY28" i="6"/>
  <c r="B13" i="10"/>
  <c r="A48"/>
  <c r="A32"/>
  <c r="A22" i="6"/>
  <c r="A10"/>
  <c r="N8"/>
  <c r="A6"/>
  <c r="BA3" i="12"/>
  <c r="A25" i="6"/>
  <c r="AY11" i="10"/>
  <c r="B46"/>
  <c r="Q30"/>
  <c r="AY21" i="6"/>
  <c r="BA19"/>
  <c r="K8"/>
  <c r="BA15"/>
  <c r="A7" i="12"/>
  <c r="B31" i="6"/>
  <c r="A14" i="10"/>
  <c r="B3"/>
  <c r="A33"/>
  <c r="A23" i="6"/>
  <c r="K10"/>
  <c r="A9"/>
  <c r="B7"/>
  <c r="B4" i="12"/>
  <c r="N25" i="6"/>
  <c r="B12" i="10"/>
  <c r="B47"/>
  <c r="B31"/>
  <c r="AY22" i="6"/>
  <c r="BA8"/>
  <c r="AY32"/>
  <c r="AY24"/>
  <c r="B9" i="10"/>
  <c r="A42"/>
  <c r="Q26"/>
  <c r="A18" i="6"/>
  <c r="N15"/>
  <c r="B6"/>
  <c r="N11" i="12"/>
  <c r="A29" i="6"/>
  <c r="Q49" i="10"/>
  <c r="AY8"/>
  <c r="Q40"/>
  <c r="A25"/>
  <c r="BA16" i="6"/>
  <c r="K15"/>
  <c r="BA4"/>
  <c r="A8"/>
  <c r="A3" i="12"/>
  <c r="B27" i="6"/>
  <c r="A10" i="10"/>
  <c r="A43"/>
  <c r="Q27"/>
  <c r="K18" i="6"/>
  <c r="A17"/>
  <c r="N6"/>
  <c r="B12" i="12"/>
  <c r="N29" i="6"/>
  <c r="Q50" i="10"/>
  <c r="B7"/>
  <c r="Q41"/>
  <c r="A18"/>
  <c r="B18" i="6"/>
  <c r="BA6"/>
  <c r="A11" i="10"/>
  <c r="Q29"/>
  <c r="K11" i="6"/>
  <c r="B45" i="10"/>
  <c r="CE102" i="9" l="1"/>
</calcChain>
</file>

<file path=xl/sharedStrings.xml><?xml version="1.0" encoding="utf-8"?>
<sst xmlns="http://schemas.openxmlformats.org/spreadsheetml/2006/main" count="1055" uniqueCount="214">
  <si>
    <t>Inspection</t>
  </si>
  <si>
    <t>Maintenance</t>
  </si>
  <si>
    <t>PDA</t>
  </si>
  <si>
    <t>Materials</t>
  </si>
  <si>
    <t>Software</t>
  </si>
  <si>
    <t>SmartPhone</t>
  </si>
  <si>
    <t>Smartphone</t>
  </si>
  <si>
    <t>2008 Smartphone</t>
  </si>
  <si>
    <t>2009 Smartphone</t>
  </si>
  <si>
    <t>2010 Smartphone</t>
  </si>
  <si>
    <t>Last year data</t>
  </si>
  <si>
    <t>Parameters</t>
  </si>
  <si>
    <t>Data treatments</t>
  </si>
  <si>
    <t>Delta vs last year</t>
  </si>
  <si>
    <t>Triangle Border (Delta vs Last year visualization)</t>
  </si>
  <si>
    <t>__Paramètres CM</t>
  </si>
  <si>
    <t>end</t>
  </si>
  <si>
    <t>AutoShape 2</t>
  </si>
  <si>
    <t>C</t>
  </si>
  <si>
    <t>AutoShape 5</t>
  </si>
  <si>
    <t>AutoShape 6</t>
  </si>
  <si>
    <t>AutoShape 7</t>
  </si>
  <si>
    <t>AutoShape 8</t>
  </si>
  <si>
    <t>AutoShape 9</t>
  </si>
  <si>
    <t>AutoShape 29</t>
  </si>
  <si>
    <t>AutoShape 53</t>
  </si>
  <si>
    <t>AutoShape 30</t>
  </si>
  <si>
    <t>AutoShape 54</t>
  </si>
  <si>
    <t>AutoShape 31</t>
  </si>
  <si>
    <t>AutoShape 55</t>
  </si>
  <si>
    <t>AutoShape 32</t>
  </si>
  <si>
    <t>AutoShape 56</t>
  </si>
  <si>
    <t>AutoShape 33</t>
  </si>
  <si>
    <t>AutoShape 57</t>
  </si>
  <si>
    <t>AutoShape 34</t>
  </si>
  <si>
    <t>AutoShape 58</t>
  </si>
  <si>
    <t>BM</t>
  </si>
  <si>
    <t>Uni</t>
  </si>
  <si>
    <t>H</t>
  </si>
  <si>
    <t>__BGPARAM__Sparklines</t>
  </si>
  <si>
    <t>AutoShape 1</t>
  </si>
  <si>
    <t>MM</t>
  </si>
  <si>
    <t>AutoShape 28</t>
  </si>
  <si>
    <t>AutoShape 52</t>
  </si>
  <si>
    <t>Smart Phone</t>
  </si>
  <si>
    <t>Max</t>
  </si>
  <si>
    <t>Triangle / Bar Size</t>
  </si>
  <si>
    <t>MG</t>
  </si>
  <si>
    <t>D</t>
  </si>
  <si>
    <t>Rectangle 66</t>
  </si>
  <si>
    <t>__Opti CM</t>
  </si>
  <si>
    <t>Optimisation</t>
  </si>
  <si>
    <t>Rectangle 69</t>
  </si>
  <si>
    <t>Rectangle 70</t>
  </si>
  <si>
    <t>Rectangle 71</t>
  </si>
  <si>
    <t>Rectangle 72</t>
  </si>
  <si>
    <t>Rectangle 73</t>
  </si>
  <si>
    <t>Rectangle 74</t>
  </si>
  <si>
    <t>Rectangle 75</t>
  </si>
  <si>
    <t>Rectangle 76</t>
  </si>
  <si>
    <t>%</t>
  </si>
  <si>
    <t>#</t>
  </si>
  <si>
    <t>Min</t>
  </si>
  <si>
    <t>Rectangle 77</t>
  </si>
  <si>
    <t>Rectangle 78</t>
  </si>
  <si>
    <t>Rectangle 79</t>
  </si>
  <si>
    <t>Rectangle 80</t>
  </si>
  <si>
    <t>Rectangle 81</t>
  </si>
  <si>
    <t>Rectangle 82</t>
  </si>
  <si>
    <t>Rectangle 83</t>
  </si>
  <si>
    <t>Rectangle 84</t>
  </si>
  <si>
    <t>Rectangle 85</t>
  </si>
  <si>
    <t>Rectangle 86</t>
  </si>
  <si>
    <t>Rectangle 87</t>
  </si>
  <si>
    <t>Rectangle 88</t>
  </si>
  <si>
    <t>Rectangle 89</t>
  </si>
  <si>
    <t>Rotation</t>
  </si>
  <si>
    <t>MD</t>
  </si>
  <si>
    <t>G</t>
  </si>
  <si>
    <t>Arc plein 4_1</t>
  </si>
  <si>
    <t>F1</t>
  </si>
  <si>
    <t>Arc plein 2_1</t>
  </si>
  <si>
    <t>Arc plein 2_2</t>
  </si>
  <si>
    <t>Line 168</t>
  </si>
  <si>
    <t>Arc plein 3_1</t>
  </si>
  <si>
    <t>Arc plein 3_2</t>
  </si>
  <si>
    <t>Arc plein 4_2</t>
  </si>
  <si>
    <t>F1_0</t>
  </si>
  <si>
    <t>F1_1_1</t>
  </si>
  <si>
    <t>F1_1_0_1</t>
  </si>
  <si>
    <t>F1_1_0_0_1</t>
  </si>
  <si>
    <t>F1_1_0_0_0_2</t>
  </si>
  <si>
    <t>F1_1_0_0_0_1</t>
  </si>
  <si>
    <t>Arc plein 10_1</t>
  </si>
  <si>
    <t>Arc plein 10_2</t>
  </si>
  <si>
    <t>F_10</t>
  </si>
  <si>
    <t>Arc plein 11_1</t>
  </si>
  <si>
    <t>Arc plein 11_2</t>
  </si>
  <si>
    <t>F_11</t>
  </si>
  <si>
    <t>Arc plein 12_1</t>
  </si>
  <si>
    <t>Arc plein 12_2</t>
  </si>
  <si>
    <t>F_12</t>
  </si>
  <si>
    <t>F1_1_0_0_0_0_1</t>
  </si>
  <si>
    <t>F1_1_0_0_0_0_1_0</t>
  </si>
  <si>
    <t>F1_1_0_0_0_0_1_1</t>
  </si>
  <si>
    <t>F1_1_0_0_0_0_0</t>
  </si>
  <si>
    <t>F1_1_0_0_0_0_1_1_0</t>
  </si>
  <si>
    <t>Arc plein 13_1_0</t>
  </si>
  <si>
    <t>Arc plein 13_2_0</t>
  </si>
  <si>
    <t>Arc plein 13_1_1_1</t>
  </si>
  <si>
    <t>Arc plein 13_2_1_1</t>
  </si>
  <si>
    <t>Arc plein _1_0_0</t>
  </si>
  <si>
    <t>Arc plein _2</t>
  </si>
  <si>
    <t>Selection</t>
  </si>
  <si>
    <t>iyuhdfuy</t>
  </si>
  <si>
    <t>gshjyf</t>
  </si>
  <si>
    <t>NanoPC</t>
  </si>
  <si>
    <t>Analysis by :</t>
  </si>
  <si>
    <t>Activity1</t>
  </si>
  <si>
    <t>LabelActivity1</t>
  </si>
  <si>
    <t>Activity2</t>
  </si>
  <si>
    <t>LabelActivity2</t>
  </si>
  <si>
    <t>Activity3</t>
  </si>
  <si>
    <t>LabelActivity3</t>
  </si>
  <si>
    <t>LabelActivity4</t>
  </si>
  <si>
    <t>Activity4</t>
  </si>
  <si>
    <t>Activity5</t>
  </si>
  <si>
    <t>LabelActivity5</t>
  </si>
  <si>
    <t>BeGraphicOnClick105200951221PM</t>
  </si>
  <si>
    <t>BeGraphicOnClick105200951308PM</t>
  </si>
  <si>
    <t>BeGraphicOnClick105200951402PM</t>
  </si>
  <si>
    <t>Type de données</t>
  </si>
  <si>
    <t>1.7</t>
  </si>
  <si>
    <t>Arc plein 1_2</t>
  </si>
  <si>
    <t>Arc plein 1_1</t>
  </si>
  <si>
    <t>Intensity of Rivality</t>
  </si>
  <si>
    <t>Substitutes</t>
  </si>
  <si>
    <t>Buyers</t>
  </si>
  <si>
    <t>Political Influence</t>
  </si>
  <si>
    <t>Suppliers</t>
  </si>
  <si>
    <t>Threat of New Entry</t>
  </si>
  <si>
    <t>Gross Margin (M$)</t>
  </si>
  <si>
    <t>Market Share</t>
  </si>
  <si>
    <t>Investments / Revenue</t>
  </si>
  <si>
    <t>2008 Software</t>
  </si>
  <si>
    <t>2010 Software</t>
  </si>
  <si>
    <t>Matérials</t>
  </si>
  <si>
    <t>Very low</t>
  </si>
  <si>
    <t>Low</t>
  </si>
  <si>
    <t>Medium</t>
  </si>
  <si>
    <t>Strong</t>
  </si>
  <si>
    <t>Very strong</t>
  </si>
  <si>
    <t>2010 Materials</t>
  </si>
  <si>
    <t>2009 Materials</t>
  </si>
  <si>
    <t>2008 Materials</t>
  </si>
  <si>
    <t>2009 Software</t>
  </si>
  <si>
    <t>List force</t>
  </si>
  <si>
    <t>Size</t>
  </si>
  <si>
    <t>List year</t>
  </si>
  <si>
    <t>6 forces model applied to Smart Phone activities</t>
  </si>
  <si>
    <t>HISTORICAL DATA</t>
  </si>
  <si>
    <t>TECHNICAL DATA</t>
  </si>
  <si>
    <t>Costs</t>
  </si>
  <si>
    <t>Customer needs</t>
  </si>
  <si>
    <t>Leadership</t>
  </si>
  <si>
    <t>Quality Policy</t>
  </si>
  <si>
    <t>Controlled</t>
  </si>
  <si>
    <t>Quality</t>
  </si>
  <si>
    <t>Specifications</t>
  </si>
  <si>
    <t>Hiring</t>
  </si>
  <si>
    <t>Training</t>
  </si>
  <si>
    <t>Turnover</t>
  </si>
  <si>
    <t>Breakdowns</t>
  </si>
  <si>
    <t>Capability</t>
  </si>
  <si>
    <t>2008 Priority</t>
  </si>
  <si>
    <t>2009 Priority</t>
  </si>
  <si>
    <t>2010 Priority</t>
  </si>
  <si>
    <t>2010 Value</t>
  </si>
  <si>
    <t>2009 Value</t>
  </si>
  <si>
    <t>2008 Value</t>
  </si>
  <si>
    <t>2008 Year Focus</t>
  </si>
  <si>
    <t>2009 Year Focus</t>
  </si>
  <si>
    <t>2010 Year Focus</t>
  </si>
  <si>
    <t>Management</t>
  </si>
  <si>
    <t>Environment</t>
  </si>
  <si>
    <t>People</t>
  </si>
  <si>
    <t>Equipment</t>
  </si>
  <si>
    <t>Reverse</t>
  </si>
  <si>
    <t>List Status</t>
  </si>
  <si>
    <t>All</t>
  </si>
  <si>
    <t>Green</t>
  </si>
  <si>
    <t>Yellow</t>
  </si>
  <si>
    <t>Red</t>
  </si>
  <si>
    <t>List Year</t>
  </si>
  <si>
    <t>Columns index for vlookup</t>
  </si>
  <si>
    <t>Priority</t>
  </si>
  <si>
    <t>Year Focus</t>
  </si>
  <si>
    <t>First Sector</t>
  </si>
  <si>
    <t>Last Sector</t>
  </si>
  <si>
    <t>Min degree</t>
  </si>
  <si>
    <t>Max degree</t>
  </si>
  <si>
    <t>Annual Quality Diagram</t>
  </si>
  <si>
    <t>Competitors (number)</t>
  </si>
  <si>
    <t>Investment (M$)</t>
  </si>
  <si>
    <t>Ratio Investment/Sales</t>
  </si>
  <si>
    <t>Sales (M$)</t>
  </si>
  <si>
    <t>Laptop</t>
  </si>
  <si>
    <t>Computeur</t>
  </si>
  <si>
    <t>Line thikness</t>
  </si>
  <si>
    <t>Scale</t>
  </si>
  <si>
    <t>Text</t>
  </si>
  <si>
    <t>Activity positionnement analysis by ADL® matrix</t>
  </si>
  <si>
    <t>Industry life cycle stage</t>
  </si>
  <si>
    <t>Competitive position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</si>
</sst>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#,##0.0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6"/>
      <color indexed="8"/>
      <name val="Calibri"/>
      <family val="2"/>
    </font>
    <font>
      <sz val="10"/>
      <color indexed="8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  <font>
      <sz val="7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20"/>
      <color indexed="18"/>
      <name val="Calibri"/>
      <family val="2"/>
    </font>
    <font>
      <b/>
      <sz val="18"/>
      <color indexed="18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18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2"/>
      </left>
      <right style="thick">
        <color indexed="32"/>
      </right>
      <top style="thick">
        <color indexed="32"/>
      </top>
      <bottom/>
      <diagonal/>
    </border>
    <border>
      <left style="thick">
        <color indexed="32"/>
      </left>
      <right style="thick">
        <color indexed="32"/>
      </right>
      <top/>
      <bottom/>
      <diagonal/>
    </border>
    <border>
      <left style="thick">
        <color indexed="32"/>
      </left>
      <right style="thick">
        <color indexed="32"/>
      </right>
      <top/>
      <bottom style="thick">
        <color indexed="32"/>
      </bottom>
      <diagonal/>
    </border>
    <border>
      <left style="thick">
        <color indexed="32"/>
      </left>
      <right/>
      <top style="thick">
        <color indexed="32"/>
      </top>
      <bottom style="thick">
        <color indexed="32"/>
      </bottom>
      <diagonal/>
    </border>
    <border>
      <left/>
      <right/>
      <top style="thick">
        <color indexed="32"/>
      </top>
      <bottom style="thick">
        <color indexed="32"/>
      </bottom>
      <diagonal/>
    </border>
    <border>
      <left/>
      <right style="thick">
        <color indexed="32"/>
      </right>
      <top style="thick">
        <color indexed="32"/>
      </top>
      <bottom style="thick">
        <color indexed="3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/>
    <xf numFmtId="0" fontId="0" fillId="0" borderId="0" xfId="0" applyFill="1" applyBorder="1"/>
    <xf numFmtId="0" fontId="0" fillId="2" borderId="0" xfId="0" applyFill="1"/>
    <xf numFmtId="0" fontId="0" fillId="0" borderId="0" xfId="0" applyBorder="1" applyAlignment="1"/>
    <xf numFmtId="0" fontId="7" fillId="0" borderId="2" xfId="0" applyFont="1" applyBorder="1" applyAlignment="1"/>
    <xf numFmtId="0" fontId="7" fillId="0" borderId="4" xfId="0" applyFont="1" applyBorder="1" applyAlignment="1"/>
    <xf numFmtId="0" fontId="0" fillId="0" borderId="5" xfId="0" applyBorder="1" applyAlignment="1"/>
    <xf numFmtId="0" fontId="0" fillId="3" borderId="7" xfId="0" applyFill="1" applyBorder="1"/>
    <xf numFmtId="0" fontId="0" fillId="3" borderId="8" xfId="0" applyFill="1" applyBorder="1"/>
    <xf numFmtId="0" fontId="6" fillId="0" borderId="0" xfId="0" applyFont="1"/>
    <xf numFmtId="0" fontId="0" fillId="3" borderId="0" xfId="0" applyFill="1"/>
    <xf numFmtId="0" fontId="9" fillId="0" borderId="0" xfId="0" applyFont="1"/>
    <xf numFmtId="0" fontId="9" fillId="3" borderId="9" xfId="0" applyFont="1" applyFill="1" applyBorder="1"/>
    <xf numFmtId="0" fontId="9" fillId="3" borderId="0" xfId="0" applyFont="1" applyFill="1"/>
    <xf numFmtId="0" fontId="3" fillId="4" borderId="0" xfId="0" applyFont="1" applyFill="1"/>
    <xf numFmtId="0" fontId="3" fillId="4" borderId="0" xfId="0" quotePrefix="1" applyFont="1" applyFill="1"/>
    <xf numFmtId="22" fontId="3" fillId="4" borderId="0" xfId="0" applyNumberFormat="1" applyFont="1" applyFill="1"/>
    <xf numFmtId="0" fontId="11" fillId="0" borderId="0" xfId="0" applyFont="1"/>
    <xf numFmtId="0" fontId="0" fillId="0" borderId="0" xfId="0" applyAlignment="1"/>
    <xf numFmtId="0" fontId="0" fillId="0" borderId="0" xfId="0" applyBorder="1" applyAlignment="1">
      <alignment horizontal="center"/>
    </xf>
    <xf numFmtId="0" fontId="12" fillId="0" borderId="0" xfId="0" applyFont="1" applyBorder="1" applyAlignment="1"/>
    <xf numFmtId="0" fontId="0" fillId="3" borderId="9" xfId="0" applyFill="1" applyBorder="1"/>
    <xf numFmtId="22" fontId="0" fillId="0" borderId="0" xfId="0" applyNumberFormat="1"/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/>
    <xf numFmtId="0" fontId="0" fillId="0" borderId="10" xfId="0" applyFill="1" applyBorder="1"/>
    <xf numFmtId="0" fontId="0" fillId="0" borderId="11" xfId="0" applyFill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/>
    <xf numFmtId="0" fontId="5" fillId="3" borderId="0" xfId="0" applyFont="1" applyFill="1" applyBorder="1" applyAlignment="1"/>
    <xf numFmtId="0" fontId="0" fillId="3" borderId="1" xfId="0" applyFill="1" applyBorder="1"/>
    <xf numFmtId="0" fontId="0" fillId="3" borderId="12" xfId="0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7" fillId="0" borderId="0" xfId="0" applyFont="1" applyFill="1" applyAlignment="1"/>
    <xf numFmtId="0" fontId="5" fillId="0" borderId="0" xfId="0" applyFont="1"/>
    <xf numFmtId="0" fontId="9" fillId="3" borderId="13" xfId="0" applyFont="1" applyFill="1" applyBorder="1"/>
    <xf numFmtId="0" fontId="8" fillId="2" borderId="0" xfId="0" applyFont="1" applyFill="1" applyAlignment="1">
      <alignment horizontal="center"/>
    </xf>
    <xf numFmtId="0" fontId="5" fillId="0" borderId="3" xfId="0" applyFont="1" applyBorder="1"/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9" fillId="0" borderId="0" xfId="0" applyFont="1" applyFill="1" applyBorder="1"/>
    <xf numFmtId="0" fontId="19" fillId="5" borderId="14" xfId="0" applyFont="1" applyFill="1" applyBorder="1"/>
    <xf numFmtId="0" fontId="20" fillId="0" borderId="0" xfId="0" applyFont="1" applyFill="1" applyBorder="1"/>
    <xf numFmtId="0" fontId="20" fillId="6" borderId="0" xfId="0" applyFont="1" applyFill="1"/>
    <xf numFmtId="0" fontId="20" fillId="7" borderId="0" xfId="0" applyFont="1" applyFill="1"/>
    <xf numFmtId="0" fontId="20" fillId="8" borderId="0" xfId="0" applyFont="1" applyFill="1"/>
    <xf numFmtId="0" fontId="20" fillId="9" borderId="0" xfId="0" applyFont="1" applyFill="1"/>
    <xf numFmtId="0" fontId="22" fillId="0" borderId="0" xfId="0" applyFont="1"/>
    <xf numFmtId="0" fontId="0" fillId="0" borderId="15" xfId="0" applyBorder="1"/>
    <xf numFmtId="9" fontId="1" fillId="0" borderId="15" xfId="2" applyFont="1" applyBorder="1"/>
    <xf numFmtId="0" fontId="0" fillId="3" borderId="15" xfId="0" applyFill="1" applyBorder="1"/>
    <xf numFmtId="9" fontId="0" fillId="0" borderId="0" xfId="0" applyNumberFormat="1"/>
    <xf numFmtId="9" fontId="25" fillId="0" borderId="0" xfId="2" applyFont="1"/>
    <xf numFmtId="0" fontId="23" fillId="0" borderId="0" xfId="0" applyFont="1" applyAlignment="1">
      <alignment horizontal="center" vertical="center"/>
    </xf>
    <xf numFmtId="0" fontId="20" fillId="0" borderId="15" xfId="0" applyFont="1" applyBorder="1"/>
    <xf numFmtId="0" fontId="0" fillId="0" borderId="0" xfId="0"/>
    <xf numFmtId="0" fontId="0" fillId="0" borderId="2" xfId="0" applyBorder="1" applyAlignment="1"/>
    <xf numFmtId="0" fontId="0" fillId="0" borderId="4" xfId="0" applyBorder="1" applyAlignment="1"/>
    <xf numFmtId="0" fontId="0" fillId="0" borderId="0" xfId="0"/>
    <xf numFmtId="0" fontId="26" fillId="0" borderId="0" xfId="0" applyFont="1" applyAlignment="1">
      <alignment horizontal="center" vertical="center"/>
    </xf>
    <xf numFmtId="0" fontId="0" fillId="0" borderId="0" xfId="0" applyAlignment="1"/>
    <xf numFmtId="9" fontId="25" fillId="0" borderId="0" xfId="2" applyNumberFormat="1" applyFont="1" applyBorder="1" applyAlignment="1">
      <alignment horizontal="center" vertical="center"/>
    </xf>
    <xf numFmtId="0" fontId="0" fillId="16" borderId="0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3" fontId="11" fillId="0" borderId="0" xfId="1" applyNumberFormat="1" applyFont="1" applyAlignment="1">
      <alignment horizontal="left" vertical="center"/>
    </xf>
    <xf numFmtId="9" fontId="11" fillId="0" borderId="0" xfId="2" applyFont="1" applyAlignment="1">
      <alignment horizontal="center" vertical="center"/>
    </xf>
    <xf numFmtId="9" fontId="16" fillId="0" borderId="0" xfId="2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15" borderId="0" xfId="0" applyFont="1" applyFill="1" applyAlignment="1"/>
    <xf numFmtId="0" fontId="11" fillId="0" borderId="0" xfId="0" applyFont="1" applyAlignment="1">
      <alignment horizontal="center" vertical="center"/>
    </xf>
    <xf numFmtId="0" fontId="10" fillId="0" borderId="0" xfId="0" applyFont="1" applyAlignment="1"/>
    <xf numFmtId="9" fontId="25" fillId="0" borderId="5" xfId="2" applyNumberFormat="1" applyFont="1" applyBorder="1" applyAlignment="1">
      <alignment horizontal="center"/>
    </xf>
    <xf numFmtId="9" fontId="25" fillId="0" borderId="6" xfId="2" applyNumberFormat="1" applyFont="1" applyBorder="1" applyAlignment="1">
      <alignment horizontal="center"/>
    </xf>
    <xf numFmtId="9" fontId="25" fillId="0" borderId="0" xfId="2" applyNumberFormat="1" applyFont="1" applyBorder="1" applyAlignment="1">
      <alignment horizontal="center"/>
    </xf>
    <xf numFmtId="9" fontId="25" fillId="0" borderId="3" xfId="2" applyNumberFormat="1" applyFont="1" applyBorder="1" applyAlignment="1">
      <alignment horizontal="center"/>
    </xf>
    <xf numFmtId="9" fontId="25" fillId="0" borderId="1" xfId="2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0" borderId="13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10" fillId="2" borderId="0" xfId="0" applyFont="1" applyFill="1" applyAlignment="1"/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12" borderId="0" xfId="0" applyFont="1" applyFill="1" applyAlignment="1">
      <alignment horizontal="center"/>
    </xf>
    <xf numFmtId="0" fontId="10" fillId="13" borderId="0" xfId="0" applyFont="1" applyFill="1" applyAlignment="1"/>
    <xf numFmtId="0" fontId="10" fillId="14" borderId="0" xfId="0" applyFont="1" applyFill="1" applyAlignment="1"/>
    <xf numFmtId="0" fontId="10" fillId="3" borderId="0" xfId="0" applyFont="1" applyFill="1" applyAlignment="1"/>
    <xf numFmtId="0" fontId="10" fillId="11" borderId="0" xfId="0" applyFont="1" applyFill="1" applyAlignment="1"/>
    <xf numFmtId="0" fontId="0" fillId="3" borderId="1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9" fontId="25" fillId="0" borderId="12" xfId="2" applyNumberFormat="1" applyFont="1" applyBorder="1" applyAlignment="1">
      <alignment horizontal="center" vertical="center"/>
    </xf>
    <xf numFmtId="9" fontId="25" fillId="0" borderId="3" xfId="2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9" fontId="25" fillId="0" borderId="5" xfId="2" applyNumberFormat="1" applyFont="1" applyBorder="1" applyAlignment="1">
      <alignment horizontal="center" vertical="center"/>
    </xf>
    <xf numFmtId="9" fontId="25" fillId="0" borderId="6" xfId="2" applyNumberFormat="1" applyFont="1" applyBorder="1" applyAlignment="1">
      <alignment horizontal="center" vertical="center"/>
    </xf>
    <xf numFmtId="1" fontId="25" fillId="0" borderId="0" xfId="1" applyNumberFormat="1" applyFont="1" applyBorder="1" applyAlignment="1">
      <alignment horizontal="center" vertical="center"/>
    </xf>
    <xf numFmtId="1" fontId="25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3" fillId="10" borderId="0" xfId="2" applyNumberFormat="1" applyFont="1" applyFill="1" applyAlignment="1">
      <alignment horizontal="center" vertical="center"/>
    </xf>
    <xf numFmtId="2" fontId="25" fillId="0" borderId="0" xfId="2" applyNumberFormat="1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17" borderId="0" xfId="0" applyFill="1" applyAlignment="1">
      <alignment horizontal="center"/>
    </xf>
    <xf numFmtId="0" fontId="5" fillId="0" borderId="3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0" xfId="0"/>
    <xf numFmtId="0" fontId="0" fillId="0" borderId="3" xfId="0" applyBorder="1"/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Border="1"/>
    <xf numFmtId="0" fontId="24" fillId="12" borderId="0" xfId="0" applyFont="1" applyFill="1" applyAlignment="1">
      <alignment horizontal="center"/>
    </xf>
    <xf numFmtId="0" fontId="21" fillId="0" borderId="0" xfId="0" applyFont="1" applyAlignment="1"/>
    <xf numFmtId="0" fontId="18" fillId="0" borderId="16" xfId="0" applyFont="1" applyBorder="1" applyAlignment="1">
      <alignment horizontal="center" vertical="center" textRotation="90"/>
    </xf>
    <xf numFmtId="0" fontId="18" fillId="0" borderId="17" xfId="0" applyFont="1" applyBorder="1" applyAlignment="1">
      <alignment horizontal="center" vertical="center" textRotation="90"/>
    </xf>
    <xf numFmtId="0" fontId="18" fillId="0" borderId="18" xfId="0" applyFont="1" applyBorder="1" applyAlignment="1">
      <alignment horizontal="center" vertical="center" textRotation="90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33</xdr:col>
      <xdr:colOff>68561</xdr:colOff>
      <xdr:row>15</xdr:row>
      <xdr:rowOff>68559</xdr:rowOff>
    </xdr:from>
    <xdr:to>
      <xdr:col>34</xdr:col>
      <xdr:colOff>55223</xdr:colOff>
      <xdr:row>17</xdr:row>
      <xdr:rowOff>11409</xdr:rowOff>
    </xdr:to>
    <xdr:sp macro="" textlink="">
      <xdr:nvSpPr>
        <xdr:cNvPr id="5427" name="AutoShape 31"/>
        <xdr:cNvSpPr>
          <a:spLocks noChangeArrowheads="1"/>
        </xdr:cNvSpPr>
      </xdr:nvSpPr>
      <xdr:spPr bwMode="auto">
        <a:xfrm rot="7169253">
          <a:off x="6610330" y="2851765"/>
          <a:ext cx="304800" cy="186687"/>
        </a:xfrm>
        <a:prstGeom prst="triangle">
          <a:avLst>
            <a:gd name="adj" fmla="val 50000"/>
          </a:avLst>
        </a:prstGeom>
        <a:solidFill>
          <a:srgbClr val="CCFF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21</xdr:col>
      <xdr:colOff>57134</xdr:colOff>
      <xdr:row>27</xdr:row>
      <xdr:rowOff>89774</xdr:rowOff>
    </xdr:from>
    <xdr:to>
      <xdr:col>24</xdr:col>
      <xdr:colOff>28559</xdr:colOff>
      <xdr:row>29</xdr:row>
      <xdr:rowOff>38067</xdr:rowOff>
    </xdr:to>
    <xdr:sp macro="" textlink="">
      <xdr:nvSpPr>
        <xdr:cNvPr id="5428" name="AutoShape 54"/>
        <xdr:cNvSpPr>
          <a:spLocks noChangeArrowheads="1"/>
        </xdr:cNvSpPr>
      </xdr:nvSpPr>
      <xdr:spPr bwMode="auto">
        <a:xfrm rot="3656723">
          <a:off x="4388287" y="4854996"/>
          <a:ext cx="310243" cy="571500"/>
        </a:xfrm>
        <a:prstGeom prst="triangle">
          <a:avLst>
            <a:gd name="adj" fmla="val 50000"/>
          </a:avLst>
        </a:prstGeom>
        <a:solidFill>
          <a:srgbClr val="FFCC99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33</xdr:col>
      <xdr:colOff>66673</xdr:colOff>
      <xdr:row>12</xdr:row>
      <xdr:rowOff>123797</xdr:rowOff>
    </xdr:from>
    <xdr:to>
      <xdr:col>35</xdr:col>
      <xdr:colOff>47623</xdr:colOff>
      <xdr:row>14</xdr:row>
      <xdr:rowOff>76172</xdr:rowOff>
    </xdr:to>
    <xdr:sp macro="" textlink="">
      <xdr:nvSpPr>
        <xdr:cNvPr id="5429" name="AutoShape 30"/>
        <xdr:cNvSpPr>
          <a:spLocks noChangeArrowheads="1"/>
        </xdr:cNvSpPr>
      </xdr:nvSpPr>
      <xdr:spPr bwMode="auto">
        <a:xfrm rot="3656723">
          <a:off x="6700835" y="2271685"/>
          <a:ext cx="314325" cy="381000"/>
        </a:xfrm>
        <a:prstGeom prst="triangle">
          <a:avLst>
            <a:gd name="adj" fmla="val 50000"/>
          </a:avLst>
        </a:prstGeom>
        <a:solidFill>
          <a:srgbClr val="FFCC99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21</xdr:col>
      <xdr:colOff>38098</xdr:colOff>
      <xdr:row>31</xdr:row>
      <xdr:rowOff>9496</xdr:rowOff>
    </xdr:from>
    <xdr:to>
      <xdr:col>24</xdr:col>
      <xdr:colOff>161923</xdr:colOff>
      <xdr:row>32</xdr:row>
      <xdr:rowOff>142846</xdr:rowOff>
    </xdr:to>
    <xdr:sp macro="" textlink="">
      <xdr:nvSpPr>
        <xdr:cNvPr id="5430" name="AutoShape 55"/>
        <xdr:cNvSpPr>
          <a:spLocks noChangeArrowheads="1"/>
        </xdr:cNvSpPr>
      </xdr:nvSpPr>
      <xdr:spPr bwMode="auto">
        <a:xfrm rot="7169253">
          <a:off x="4443410" y="5424459"/>
          <a:ext cx="314325" cy="723900"/>
        </a:xfrm>
        <a:prstGeom prst="triangle">
          <a:avLst>
            <a:gd name="adj" fmla="val 50000"/>
          </a:avLst>
        </a:prstGeom>
        <a:solidFill>
          <a:srgbClr val="CCFF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27</xdr:col>
      <xdr:colOff>199116</xdr:colOff>
      <xdr:row>15</xdr:row>
      <xdr:rowOff>160995</xdr:rowOff>
    </xdr:from>
    <xdr:to>
      <xdr:col>30</xdr:col>
      <xdr:colOff>143750</xdr:colOff>
      <xdr:row>17</xdr:row>
      <xdr:rowOff>103845</xdr:rowOff>
    </xdr:to>
    <xdr:sp macro="" textlink="">
      <xdr:nvSpPr>
        <xdr:cNvPr id="5431" name="AutoShape 33"/>
        <xdr:cNvSpPr>
          <a:spLocks noChangeArrowheads="1"/>
        </xdr:cNvSpPr>
      </xdr:nvSpPr>
      <xdr:spPr bwMode="auto">
        <a:xfrm rot="14337996">
          <a:off x="5719746" y="2765190"/>
          <a:ext cx="304800" cy="544709"/>
        </a:xfrm>
        <a:prstGeom prst="triangle">
          <a:avLst>
            <a:gd name="adj" fmla="val 50000"/>
          </a:avLst>
        </a:prstGeom>
        <a:solidFill>
          <a:srgbClr val="CCFF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19</xdr:col>
      <xdr:colOff>32658</xdr:colOff>
      <xdr:row>31</xdr:row>
      <xdr:rowOff>152126</xdr:rowOff>
    </xdr:from>
    <xdr:to>
      <xdr:col>20</xdr:col>
      <xdr:colOff>149677</xdr:colOff>
      <xdr:row>35</xdr:row>
      <xdr:rowOff>167090</xdr:rowOff>
    </xdr:to>
    <xdr:sp macro="" textlink="">
      <xdr:nvSpPr>
        <xdr:cNvPr id="5432" name="AutoShape 56"/>
        <xdr:cNvSpPr>
          <a:spLocks noChangeArrowheads="1"/>
        </xdr:cNvSpPr>
      </xdr:nvSpPr>
      <xdr:spPr bwMode="auto">
        <a:xfrm rot="10800000">
          <a:off x="3833133" y="5771876"/>
          <a:ext cx="317044" cy="738864"/>
        </a:xfrm>
        <a:prstGeom prst="triangle">
          <a:avLst>
            <a:gd name="adj" fmla="val 50000"/>
          </a:avLst>
        </a:prstGeom>
        <a:solidFill>
          <a:srgbClr val="99CC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31</xdr:col>
      <xdr:colOff>38100</xdr:colOff>
      <xdr:row>16</xdr:row>
      <xdr:rowOff>161912</xdr:rowOff>
    </xdr:from>
    <xdr:to>
      <xdr:col>32</xdr:col>
      <xdr:colOff>122464</xdr:colOff>
      <xdr:row>18</xdr:row>
      <xdr:rowOff>171437</xdr:rowOff>
    </xdr:to>
    <xdr:sp macro="" textlink="">
      <xdr:nvSpPr>
        <xdr:cNvPr id="5433" name="AutoShape 32"/>
        <xdr:cNvSpPr>
          <a:spLocks noChangeArrowheads="1"/>
        </xdr:cNvSpPr>
      </xdr:nvSpPr>
      <xdr:spPr bwMode="auto">
        <a:xfrm rot="10800000">
          <a:off x="6238875" y="3067037"/>
          <a:ext cx="284389" cy="371475"/>
        </a:xfrm>
        <a:prstGeom prst="triangle">
          <a:avLst>
            <a:gd name="adj" fmla="val 50000"/>
          </a:avLst>
        </a:prstGeom>
        <a:solidFill>
          <a:srgbClr val="99CC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19</xdr:col>
      <xdr:colOff>28575</xdr:colOff>
      <xdr:row>23</xdr:row>
      <xdr:rowOff>4082</xdr:rowOff>
    </xdr:from>
    <xdr:to>
      <xdr:col>20</xdr:col>
      <xdr:colOff>152400</xdr:colOff>
      <xdr:row>28</xdr:row>
      <xdr:rowOff>19050</xdr:rowOff>
    </xdr:to>
    <xdr:sp macro="" textlink="">
      <xdr:nvSpPr>
        <xdr:cNvPr id="5434" name="AutoShape 53"/>
        <xdr:cNvSpPr>
          <a:spLocks noChangeArrowheads="1"/>
        </xdr:cNvSpPr>
      </xdr:nvSpPr>
      <xdr:spPr bwMode="auto">
        <a:xfrm>
          <a:off x="3829050" y="4171950"/>
          <a:ext cx="323850" cy="923925"/>
        </a:xfrm>
        <a:prstGeom prst="triangle">
          <a:avLst>
            <a:gd name="adj" fmla="val 50000"/>
          </a:avLst>
        </a:prstGeom>
        <a:solidFill>
          <a:srgbClr val="FF99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9</xdr:col>
      <xdr:colOff>28555</xdr:colOff>
      <xdr:row>16</xdr:row>
      <xdr:rowOff>4059</xdr:rowOff>
    </xdr:from>
    <xdr:to>
      <xdr:col>12</xdr:col>
      <xdr:colOff>152380</xdr:colOff>
      <xdr:row>17</xdr:row>
      <xdr:rowOff>152377</xdr:rowOff>
    </xdr:to>
    <xdr:sp macro="" textlink="">
      <xdr:nvSpPr>
        <xdr:cNvPr id="5435" name="AutoShape 6"/>
        <xdr:cNvSpPr>
          <a:spLocks noChangeArrowheads="1"/>
        </xdr:cNvSpPr>
      </xdr:nvSpPr>
      <xdr:spPr bwMode="auto">
        <a:xfrm rot="7140000">
          <a:off x="2026083" y="2711881"/>
          <a:ext cx="329293" cy="723900"/>
        </a:xfrm>
        <a:prstGeom prst="triangle">
          <a:avLst>
            <a:gd name="adj" fmla="val 50000"/>
          </a:avLst>
        </a:prstGeom>
        <a:solidFill>
          <a:srgbClr val="CCFF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9</xdr:col>
      <xdr:colOff>38080</xdr:colOff>
      <xdr:row>12</xdr:row>
      <xdr:rowOff>66655</xdr:rowOff>
    </xdr:from>
    <xdr:to>
      <xdr:col>12</xdr:col>
      <xdr:colOff>9505</xdr:colOff>
      <xdr:row>14</xdr:row>
      <xdr:rowOff>38080</xdr:rowOff>
    </xdr:to>
    <xdr:sp macro="" textlink="">
      <xdr:nvSpPr>
        <xdr:cNvPr id="5436" name="AutoShape 5"/>
        <xdr:cNvSpPr>
          <a:spLocks noChangeArrowheads="1"/>
        </xdr:cNvSpPr>
      </xdr:nvSpPr>
      <xdr:spPr bwMode="auto">
        <a:xfrm rot="3660000">
          <a:off x="1957367" y="2128818"/>
          <a:ext cx="333375" cy="571500"/>
        </a:xfrm>
        <a:prstGeom prst="triangle">
          <a:avLst>
            <a:gd name="adj" fmla="val 50000"/>
          </a:avLst>
        </a:prstGeom>
        <a:solidFill>
          <a:srgbClr val="FFCC99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7</xdr:col>
      <xdr:colOff>28575</xdr:colOff>
      <xdr:row>10</xdr:row>
      <xdr:rowOff>16852</xdr:rowOff>
    </xdr:from>
    <xdr:to>
      <xdr:col>8</xdr:col>
      <xdr:colOff>142875</xdr:colOff>
      <xdr:row>13</xdr:row>
      <xdr:rowOff>28566</xdr:rowOff>
    </xdr:to>
    <xdr:sp macro="" textlink="">
      <xdr:nvSpPr>
        <xdr:cNvPr id="5437" name="AutoShape 2"/>
        <xdr:cNvSpPr>
          <a:spLocks noChangeArrowheads="1"/>
        </xdr:cNvSpPr>
      </xdr:nvSpPr>
      <xdr:spPr bwMode="auto">
        <a:xfrm>
          <a:off x="1428750" y="1836127"/>
          <a:ext cx="314325" cy="554639"/>
        </a:xfrm>
        <a:prstGeom prst="triangle">
          <a:avLst>
            <a:gd name="adj" fmla="val 50000"/>
          </a:avLst>
        </a:prstGeom>
        <a:solidFill>
          <a:srgbClr val="FF99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7</xdr:col>
      <xdr:colOff>42179</xdr:colOff>
      <xdr:row>16</xdr:row>
      <xdr:rowOff>151844</xdr:rowOff>
    </xdr:from>
    <xdr:to>
      <xdr:col>8</xdr:col>
      <xdr:colOff>136069</xdr:colOff>
      <xdr:row>18</xdr:row>
      <xdr:rowOff>157284</xdr:rowOff>
    </xdr:to>
    <xdr:sp macro="" textlink="">
      <xdr:nvSpPr>
        <xdr:cNvPr id="5438" name="AutoShape 7"/>
        <xdr:cNvSpPr>
          <a:spLocks noChangeArrowheads="1"/>
        </xdr:cNvSpPr>
      </xdr:nvSpPr>
      <xdr:spPr bwMode="auto">
        <a:xfrm rot="10800000">
          <a:off x="1442354" y="3056969"/>
          <a:ext cx="293915" cy="367390"/>
        </a:xfrm>
        <a:prstGeom prst="triangle">
          <a:avLst>
            <a:gd name="adj" fmla="val 50000"/>
          </a:avLst>
        </a:prstGeom>
        <a:solidFill>
          <a:srgbClr val="99CC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31</xdr:col>
      <xdr:colOff>38100</xdr:colOff>
      <xdr:row>10</xdr:row>
      <xdr:rowOff>1908</xdr:rowOff>
    </xdr:from>
    <xdr:to>
      <xdr:col>32</xdr:col>
      <xdr:colOff>152400</xdr:colOff>
      <xdr:row>13</xdr:row>
      <xdr:rowOff>19044</xdr:rowOff>
    </xdr:to>
    <xdr:sp macro="" textlink="">
      <xdr:nvSpPr>
        <xdr:cNvPr id="5439" name="AutoShape 29"/>
        <xdr:cNvSpPr>
          <a:spLocks noChangeArrowheads="1"/>
        </xdr:cNvSpPr>
      </xdr:nvSpPr>
      <xdr:spPr bwMode="auto">
        <a:xfrm>
          <a:off x="6238875" y="1821183"/>
          <a:ext cx="314325" cy="560061"/>
        </a:xfrm>
        <a:prstGeom prst="triangle">
          <a:avLst>
            <a:gd name="adj" fmla="val 50000"/>
          </a:avLst>
        </a:prstGeom>
        <a:solidFill>
          <a:srgbClr val="FF99CC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</xdr:col>
      <xdr:colOff>180955</xdr:colOff>
      <xdr:row>12</xdr:row>
      <xdr:rowOff>66675</xdr:rowOff>
    </xdr:from>
    <xdr:to>
      <xdr:col>6</xdr:col>
      <xdr:colOff>152380</xdr:colOff>
      <xdr:row>14</xdr:row>
      <xdr:rowOff>28575</xdr:rowOff>
    </xdr:to>
    <xdr:sp macro="" textlink="">
      <xdr:nvSpPr>
        <xdr:cNvPr id="5440" name="AutoShape 9"/>
        <xdr:cNvSpPr>
          <a:spLocks noChangeArrowheads="1"/>
        </xdr:cNvSpPr>
      </xdr:nvSpPr>
      <xdr:spPr bwMode="auto">
        <a:xfrm rot="18000000">
          <a:off x="904855" y="2124075"/>
          <a:ext cx="323850" cy="571500"/>
        </a:xfrm>
        <a:prstGeom prst="triangle">
          <a:avLst>
            <a:gd name="adj" fmla="val 50000"/>
          </a:avLst>
        </a:prstGeom>
        <a:solidFill>
          <a:srgbClr val="FFFF99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5</xdr:col>
      <xdr:colOff>135779</xdr:colOff>
      <xdr:row>15</xdr:row>
      <xdr:rowOff>62345</xdr:rowOff>
    </xdr:from>
    <xdr:to>
      <xdr:col>6</xdr:col>
      <xdr:colOff>116729</xdr:colOff>
      <xdr:row>16</xdr:row>
      <xdr:rowOff>176645</xdr:rowOff>
    </xdr:to>
    <xdr:sp macro="" textlink="">
      <xdr:nvSpPr>
        <xdr:cNvPr id="5441" name="AutoShape 8"/>
        <xdr:cNvSpPr>
          <a:spLocks noChangeArrowheads="1"/>
        </xdr:cNvSpPr>
      </xdr:nvSpPr>
      <xdr:spPr bwMode="auto">
        <a:xfrm rot="14340000">
          <a:off x="1078754" y="2843645"/>
          <a:ext cx="295275" cy="180975"/>
        </a:xfrm>
        <a:prstGeom prst="triangle">
          <a:avLst>
            <a:gd name="adj" fmla="val 50000"/>
          </a:avLst>
        </a:prstGeom>
        <a:solidFill>
          <a:srgbClr val="CCFF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33</xdr:col>
      <xdr:colOff>0</xdr:colOff>
      <xdr:row>5</xdr:row>
      <xdr:rowOff>8283</xdr:rowOff>
    </xdr:from>
    <xdr:to>
      <xdr:col>34</xdr:col>
      <xdr:colOff>130228</xdr:colOff>
      <xdr:row>6</xdr:row>
      <xdr:rowOff>2466</xdr:rowOff>
    </xdr:to>
    <xdr:sp macro="" textlink="">
      <xdr:nvSpPr>
        <xdr:cNvPr id="5192" name="Rectangle 72"/>
        <xdr:cNvSpPr>
          <a:spLocks noChangeArrowheads="1"/>
        </xdr:cNvSpPr>
      </xdr:nvSpPr>
      <xdr:spPr bwMode="auto">
        <a:xfrm>
          <a:off x="6600825" y="922683"/>
          <a:ext cx="330253" cy="175158"/>
        </a:xfrm>
        <a:prstGeom prst="rect">
          <a:avLst/>
        </a:prstGeom>
        <a:solidFill>
          <a:srgbClr val="33CCCC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10%</a:t>
          </a:r>
        </a:p>
      </xdr:txBody>
    </xdr:sp>
    <xdr:clientData/>
  </xdr:twoCellAnchor>
  <xdr:twoCellAnchor editAs="absolute">
    <xdr:from>
      <xdr:col>33</xdr:col>
      <xdr:colOff>0</xdr:colOff>
      <xdr:row>4</xdr:row>
      <xdr:rowOff>4081</xdr:rowOff>
    </xdr:from>
    <xdr:to>
      <xdr:col>36</xdr:col>
      <xdr:colOff>390</xdr:colOff>
      <xdr:row>5</xdr:row>
      <xdr:rowOff>13906</xdr:rowOff>
    </xdr:to>
    <xdr:sp macro="" textlink="">
      <xdr:nvSpPr>
        <xdr:cNvPr id="5191" name="Rectangle 71"/>
        <xdr:cNvSpPr>
          <a:spLocks noChangeArrowheads="1"/>
        </xdr:cNvSpPr>
      </xdr:nvSpPr>
      <xdr:spPr bwMode="auto">
        <a:xfrm>
          <a:off x="6600825" y="737506"/>
          <a:ext cx="600465" cy="190800"/>
        </a:xfrm>
        <a:prstGeom prst="rect">
          <a:avLst/>
        </a:prstGeom>
        <a:solidFill>
          <a:srgbClr val="CCFFFF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0" bIns="22860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600</a:t>
          </a:r>
        </a:p>
      </xdr:txBody>
    </xdr:sp>
    <xdr:clientData/>
  </xdr:twoCellAnchor>
  <xdr:twoCellAnchor editAs="absolute">
    <xdr:from>
      <xdr:col>9</xdr:col>
      <xdr:colOff>0</xdr:colOff>
      <xdr:row>6</xdr:row>
      <xdr:rowOff>4081</xdr:rowOff>
    </xdr:from>
    <xdr:to>
      <xdr:col>12</xdr:col>
      <xdr:colOff>90462</xdr:colOff>
      <xdr:row>7</xdr:row>
      <xdr:rowOff>13906</xdr:rowOff>
    </xdr:to>
    <xdr:sp macro="" textlink="">
      <xdr:nvSpPr>
        <xdr:cNvPr id="5190" name="Rectangle 70"/>
        <xdr:cNvSpPr>
          <a:spLocks noChangeArrowheads="1"/>
        </xdr:cNvSpPr>
      </xdr:nvSpPr>
      <xdr:spPr bwMode="auto">
        <a:xfrm>
          <a:off x="1800225" y="1099456"/>
          <a:ext cx="690537" cy="190800"/>
        </a:xfrm>
        <a:prstGeom prst="rect">
          <a:avLst/>
        </a:prstGeom>
        <a:solidFill>
          <a:srgbClr val="0000FF">
            <a:alpha val="65000"/>
          </a:srgbClr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55%</a:t>
          </a:r>
        </a:p>
      </xdr:txBody>
    </xdr:sp>
    <xdr:clientData/>
  </xdr:twoCellAnchor>
  <xdr:twoCellAnchor editAs="absolute">
    <xdr:from>
      <xdr:col>33</xdr:col>
      <xdr:colOff>0</xdr:colOff>
      <xdr:row>6</xdr:row>
      <xdr:rowOff>0</xdr:rowOff>
    </xdr:from>
    <xdr:to>
      <xdr:col>36</xdr:col>
      <xdr:colOff>150508</xdr:colOff>
      <xdr:row>7</xdr:row>
      <xdr:rowOff>9825</xdr:rowOff>
    </xdr:to>
    <xdr:sp macro="" textlink="">
      <xdr:nvSpPr>
        <xdr:cNvPr id="5193" name="Rectangle 73"/>
        <xdr:cNvSpPr>
          <a:spLocks noChangeArrowheads="1"/>
        </xdr:cNvSpPr>
      </xdr:nvSpPr>
      <xdr:spPr bwMode="auto">
        <a:xfrm>
          <a:off x="6600825" y="1095375"/>
          <a:ext cx="750583" cy="190800"/>
        </a:xfrm>
        <a:prstGeom prst="rect">
          <a:avLst/>
        </a:prstGeom>
        <a:solidFill>
          <a:srgbClr val="0000FF">
            <a:alpha val="65000"/>
          </a:srgbClr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60%</a:t>
          </a:r>
        </a:p>
      </xdr:txBody>
    </xdr:sp>
    <xdr:clientData/>
  </xdr:twoCellAnchor>
  <xdr:twoCellAnchor editAs="absolute">
    <xdr:from>
      <xdr:col>21</xdr:col>
      <xdr:colOff>3</xdr:colOff>
      <xdr:row>20</xdr:row>
      <xdr:rowOff>173935</xdr:rowOff>
    </xdr:from>
    <xdr:to>
      <xdr:col>26</xdr:col>
      <xdr:colOff>663</xdr:colOff>
      <xdr:row>22</xdr:row>
      <xdr:rowOff>1242</xdr:rowOff>
    </xdr:to>
    <xdr:sp macro="" textlink="">
      <xdr:nvSpPr>
        <xdr:cNvPr id="5196" name="Rectangle 76"/>
        <xdr:cNvSpPr>
          <a:spLocks noChangeArrowheads="1"/>
        </xdr:cNvSpPr>
      </xdr:nvSpPr>
      <xdr:spPr bwMode="auto">
        <a:xfrm>
          <a:off x="4200528" y="3802960"/>
          <a:ext cx="1000785" cy="189257"/>
        </a:xfrm>
        <a:prstGeom prst="rect">
          <a:avLst/>
        </a:prstGeom>
        <a:solidFill>
          <a:srgbClr val="0000FF">
            <a:alpha val="65000"/>
          </a:srgbClr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80%</a:t>
          </a:r>
        </a:p>
      </xdr:txBody>
    </xdr:sp>
    <xdr:clientData/>
  </xdr:twoCellAnchor>
  <xdr:twoCellAnchor editAs="absolute">
    <xdr:from>
      <xdr:col>21</xdr:col>
      <xdr:colOff>0</xdr:colOff>
      <xdr:row>20</xdr:row>
      <xdr:rowOff>0</xdr:rowOff>
    </xdr:from>
    <xdr:to>
      <xdr:col>22</xdr:col>
      <xdr:colOff>70180</xdr:colOff>
      <xdr:row>20</xdr:row>
      <xdr:rowOff>176400</xdr:rowOff>
    </xdr:to>
    <xdr:sp macro="" textlink="">
      <xdr:nvSpPr>
        <xdr:cNvPr id="5195" name="Rectangle 75"/>
        <xdr:cNvSpPr>
          <a:spLocks noChangeArrowheads="1"/>
        </xdr:cNvSpPr>
      </xdr:nvSpPr>
      <xdr:spPr bwMode="auto">
        <a:xfrm>
          <a:off x="4200525" y="3629025"/>
          <a:ext cx="270205" cy="176400"/>
        </a:xfrm>
        <a:prstGeom prst="rect">
          <a:avLst/>
        </a:prstGeom>
        <a:solidFill>
          <a:srgbClr val="33CCCC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8%</a:t>
          </a:r>
        </a:p>
      </xdr:txBody>
    </xdr:sp>
    <xdr:clientData/>
  </xdr:twoCellAnchor>
  <xdr:twoCellAnchor editAs="absolute">
    <xdr:from>
      <xdr:col>20</xdr:col>
      <xdr:colOff>200023</xdr:colOff>
      <xdr:row>19</xdr:row>
      <xdr:rowOff>0</xdr:rowOff>
    </xdr:from>
    <xdr:to>
      <xdr:col>25</xdr:col>
      <xdr:colOff>200008</xdr:colOff>
      <xdr:row>20</xdr:row>
      <xdr:rowOff>9525</xdr:rowOff>
    </xdr:to>
    <xdr:sp macro="" textlink="">
      <xdr:nvSpPr>
        <xdr:cNvPr id="5194" name="Rectangle 74"/>
        <xdr:cNvSpPr>
          <a:spLocks noChangeArrowheads="1"/>
        </xdr:cNvSpPr>
      </xdr:nvSpPr>
      <xdr:spPr bwMode="auto">
        <a:xfrm>
          <a:off x="4200523" y="3448050"/>
          <a:ext cx="1000110" cy="190500"/>
        </a:xfrm>
        <a:prstGeom prst="rect">
          <a:avLst/>
        </a:prstGeom>
        <a:solidFill>
          <a:srgbClr val="CCFFFF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0" bIns="22860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1,000</a:t>
          </a:r>
        </a:p>
      </xdr:txBody>
    </xdr:sp>
    <xdr:clientData/>
  </xdr:twoCellAnchor>
  <xdr:twoCellAnchor editAs="absolute">
    <xdr:from>
      <xdr:col>9</xdr:col>
      <xdr:colOff>1</xdr:colOff>
      <xdr:row>5</xdr:row>
      <xdr:rowOff>10036</xdr:rowOff>
    </xdr:from>
    <xdr:to>
      <xdr:col>13</xdr:col>
      <xdr:colOff>29996</xdr:colOff>
      <xdr:row>6</xdr:row>
      <xdr:rowOff>5953</xdr:rowOff>
    </xdr:to>
    <xdr:sp macro="" textlink="">
      <xdr:nvSpPr>
        <xdr:cNvPr id="5189" name="Rectangle 69"/>
        <xdr:cNvSpPr>
          <a:spLocks noChangeArrowheads="1"/>
        </xdr:cNvSpPr>
      </xdr:nvSpPr>
      <xdr:spPr bwMode="auto">
        <a:xfrm>
          <a:off x="1800226" y="924436"/>
          <a:ext cx="830095" cy="176892"/>
        </a:xfrm>
        <a:prstGeom prst="rect">
          <a:avLst/>
        </a:prstGeom>
        <a:solidFill>
          <a:srgbClr val="33CCCC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25%</a:t>
          </a:r>
        </a:p>
      </xdr:txBody>
    </xdr:sp>
    <xdr:clientData/>
  </xdr:twoCellAnchor>
  <xdr:twoCellAnchor editAs="absolute">
    <xdr:from>
      <xdr:col>14</xdr:col>
      <xdr:colOff>47622</xdr:colOff>
      <xdr:row>27</xdr:row>
      <xdr:rowOff>4057</xdr:rowOff>
    </xdr:from>
    <xdr:to>
      <xdr:col>18</xdr:col>
      <xdr:colOff>161902</xdr:colOff>
      <xdr:row>28</xdr:row>
      <xdr:rowOff>123800</xdr:rowOff>
    </xdr:to>
    <xdr:sp macro="" textlink="">
      <xdr:nvSpPr>
        <xdr:cNvPr id="5450" name="AutoShape 58"/>
        <xdr:cNvSpPr>
          <a:spLocks noChangeArrowheads="1"/>
        </xdr:cNvSpPr>
      </xdr:nvSpPr>
      <xdr:spPr bwMode="auto">
        <a:xfrm rot="17974237">
          <a:off x="3154803" y="4593076"/>
          <a:ext cx="300718" cy="914380"/>
        </a:xfrm>
        <a:prstGeom prst="triangle">
          <a:avLst>
            <a:gd name="adj" fmla="val 50000"/>
          </a:avLst>
        </a:prstGeom>
        <a:solidFill>
          <a:srgbClr val="FFFF99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26</xdr:col>
      <xdr:colOff>47624</xdr:colOff>
      <xdr:row>11</xdr:row>
      <xdr:rowOff>171429</xdr:rowOff>
    </xdr:from>
    <xdr:to>
      <xdr:col>30</xdr:col>
      <xdr:colOff>161899</xdr:colOff>
      <xdr:row>13</xdr:row>
      <xdr:rowOff>123804</xdr:rowOff>
    </xdr:to>
    <xdr:sp macro="" textlink="">
      <xdr:nvSpPr>
        <xdr:cNvPr id="5451" name="AutoShape 34"/>
        <xdr:cNvSpPr>
          <a:spLocks noChangeArrowheads="1"/>
        </xdr:cNvSpPr>
      </xdr:nvSpPr>
      <xdr:spPr bwMode="auto">
        <a:xfrm rot="17974237">
          <a:off x="5548299" y="1871654"/>
          <a:ext cx="314325" cy="914375"/>
        </a:xfrm>
        <a:prstGeom prst="triangle">
          <a:avLst>
            <a:gd name="adj" fmla="val 50000"/>
          </a:avLst>
        </a:prstGeom>
        <a:solidFill>
          <a:srgbClr val="FFFF99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17</xdr:col>
      <xdr:colOff>114280</xdr:colOff>
      <xdr:row>30</xdr:row>
      <xdr:rowOff>76180</xdr:rowOff>
    </xdr:from>
    <xdr:to>
      <xdr:col>18</xdr:col>
      <xdr:colOff>104755</xdr:colOff>
      <xdr:row>32</xdr:row>
      <xdr:rowOff>4062</xdr:rowOff>
    </xdr:to>
    <xdr:sp macro="" textlink="">
      <xdr:nvSpPr>
        <xdr:cNvPr id="5452" name="AutoShape 57"/>
        <xdr:cNvSpPr>
          <a:spLocks noChangeArrowheads="1"/>
        </xdr:cNvSpPr>
      </xdr:nvSpPr>
      <xdr:spPr bwMode="auto">
        <a:xfrm rot="14337996">
          <a:off x="3465039" y="5564621"/>
          <a:ext cx="289832" cy="190500"/>
        </a:xfrm>
        <a:prstGeom prst="triangle">
          <a:avLst>
            <a:gd name="adj" fmla="val 50000"/>
          </a:avLst>
        </a:prstGeom>
        <a:solidFill>
          <a:srgbClr val="CCFFFF"/>
        </a:solidFill>
        <a:ln w="12700" cmpd="sng">
          <a:solidFill>
            <a:srgbClr val="000000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6</xdr:col>
      <xdr:colOff>57150</xdr:colOff>
      <xdr:row>13</xdr:row>
      <xdr:rowOff>57150</xdr:rowOff>
    </xdr:from>
    <xdr:to>
      <xdr:col>9</xdr:col>
      <xdr:colOff>123825</xdr:colOff>
      <xdr:row>16</xdr:row>
      <xdr:rowOff>123825</xdr:rowOff>
    </xdr:to>
    <xdr:sp macro="" textlink="">
      <xdr:nvSpPr>
        <xdr:cNvPr id="5121" name="AutoShape 1"/>
        <xdr:cNvSpPr>
          <a:spLocks noChangeArrowheads="1"/>
        </xdr:cNvSpPr>
      </xdr:nvSpPr>
      <xdr:spPr bwMode="auto">
        <a:xfrm>
          <a:off x="1281793" y="2370364"/>
          <a:ext cx="678996" cy="597354"/>
        </a:xfrm>
        <a:prstGeom prst="hexagon">
          <a:avLst>
            <a:gd name="adj" fmla="val 30745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effectLst/>
              <a:latin typeface="Calibri"/>
            </a:rPr>
            <a:t>Software</a:t>
          </a:r>
        </a:p>
      </xdr:txBody>
    </xdr:sp>
    <xdr:clientData/>
  </xdr:twoCellAnchor>
  <xdr:twoCellAnchor editAs="absolute">
    <xdr:from>
      <xdr:col>8</xdr:col>
      <xdr:colOff>198783</xdr:colOff>
      <xdr:row>4</xdr:row>
      <xdr:rowOff>3046</xdr:rowOff>
    </xdr:from>
    <xdr:to>
      <xdr:col>10</xdr:col>
      <xdr:colOff>90199</xdr:colOff>
      <xdr:row>5</xdr:row>
      <xdr:rowOff>12871</xdr:rowOff>
    </xdr:to>
    <xdr:sp macro="" textlink="">
      <xdr:nvSpPr>
        <xdr:cNvPr id="5186" name="Rectangle 66"/>
        <xdr:cNvSpPr>
          <a:spLocks noChangeArrowheads="1"/>
        </xdr:cNvSpPr>
      </xdr:nvSpPr>
      <xdr:spPr bwMode="auto">
        <a:xfrm>
          <a:off x="1798983" y="736471"/>
          <a:ext cx="291466" cy="190800"/>
        </a:xfrm>
        <a:prstGeom prst="rect">
          <a:avLst/>
        </a:prstGeom>
        <a:solidFill>
          <a:srgbClr val="CCFFFF"/>
        </a:solidFill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22860" rIns="0" bIns="22860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290</a:t>
          </a:r>
        </a:p>
      </xdr:txBody>
    </xdr:sp>
    <xdr:clientData/>
  </xdr:twoCellAnchor>
  <xdr:twoCellAnchor editAs="absolute">
    <xdr:from>
      <xdr:col>18</xdr:col>
      <xdr:colOff>43962</xdr:colOff>
      <xdr:row>28</xdr:row>
      <xdr:rowOff>57150</xdr:rowOff>
    </xdr:from>
    <xdr:to>
      <xdr:col>21</xdr:col>
      <xdr:colOff>137014</xdr:colOff>
      <xdr:row>31</xdr:row>
      <xdr:rowOff>123825</xdr:rowOff>
    </xdr:to>
    <xdr:sp macro="" textlink="">
      <xdr:nvSpPr>
        <xdr:cNvPr id="5172" name="AutoShape 52"/>
        <xdr:cNvSpPr>
          <a:spLocks noChangeArrowheads="1"/>
        </xdr:cNvSpPr>
      </xdr:nvSpPr>
      <xdr:spPr bwMode="auto">
        <a:xfrm>
          <a:off x="3604847" y="5193323"/>
          <a:ext cx="686532" cy="616194"/>
        </a:xfrm>
        <a:prstGeom prst="hexagon">
          <a:avLst>
            <a:gd name="adj" fmla="val 27378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effectLst/>
              <a:latin typeface="Calibri"/>
            </a:rPr>
            <a:t>Smart Phone</a:t>
          </a:r>
        </a:p>
      </xdr:txBody>
    </xdr:sp>
    <xdr:clientData/>
  </xdr:twoCellAnchor>
  <xdr:twoCellAnchor editAs="absolute">
    <xdr:from>
      <xdr:col>30</xdr:col>
      <xdr:colOff>43962</xdr:colOff>
      <xdr:row>13</xdr:row>
      <xdr:rowOff>57150</xdr:rowOff>
    </xdr:from>
    <xdr:to>
      <xdr:col>33</xdr:col>
      <xdr:colOff>123826</xdr:colOff>
      <xdr:row>16</xdr:row>
      <xdr:rowOff>123825</xdr:rowOff>
    </xdr:to>
    <xdr:sp macro="" textlink="">
      <xdr:nvSpPr>
        <xdr:cNvPr id="5148" name="AutoShape 28"/>
        <xdr:cNvSpPr>
          <a:spLocks noChangeArrowheads="1"/>
        </xdr:cNvSpPr>
      </xdr:nvSpPr>
      <xdr:spPr bwMode="auto">
        <a:xfrm>
          <a:off x="5978770" y="2445727"/>
          <a:ext cx="673344" cy="616194"/>
        </a:xfrm>
        <a:prstGeom prst="hexagon">
          <a:avLst>
            <a:gd name="adj" fmla="val 29756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effectLst/>
              <a:latin typeface="Calibri"/>
            </a:rPr>
            <a:t>Materials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2484</xdr:colOff>
      <xdr:row>21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12404" name="Line 35"/>
        <xdr:cNvSpPr>
          <a:spLocks noChangeShapeType="1"/>
        </xdr:cNvSpPr>
      </xdr:nvSpPr>
      <xdr:spPr bwMode="auto">
        <a:xfrm>
          <a:off x="1200150" y="3971925"/>
          <a:ext cx="7372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33</xdr:col>
      <xdr:colOff>114300</xdr:colOff>
      <xdr:row>6</xdr:row>
      <xdr:rowOff>85725</xdr:rowOff>
    </xdr:from>
    <xdr:to>
      <xdr:col>41</xdr:col>
      <xdr:colOff>430</xdr:colOff>
      <xdr:row>21</xdr:row>
      <xdr:rowOff>0</xdr:rowOff>
    </xdr:to>
    <xdr:sp macro="" textlink="">
      <xdr:nvSpPr>
        <xdr:cNvPr id="12405" name="Line 39"/>
        <xdr:cNvSpPr>
          <a:spLocks noChangeShapeType="1"/>
        </xdr:cNvSpPr>
      </xdr:nvSpPr>
      <xdr:spPr bwMode="auto">
        <a:xfrm>
          <a:off x="5772150" y="1200150"/>
          <a:ext cx="1257300" cy="277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31</xdr:col>
      <xdr:colOff>0</xdr:colOff>
      <xdr:row>5</xdr:row>
      <xdr:rowOff>57150</xdr:rowOff>
    </xdr:from>
    <xdr:to>
      <xdr:col>37</xdr:col>
      <xdr:colOff>0</xdr:colOff>
      <xdr:row>6</xdr:row>
      <xdr:rowOff>57150</xdr:rowOff>
    </xdr:to>
    <xdr:sp macro="" textlink="">
      <xdr:nvSpPr>
        <xdr:cNvPr id="6190" name="Text Box 46"/>
        <xdr:cNvSpPr txBox="1">
          <a:spLocks noChangeArrowheads="1"/>
        </xdr:cNvSpPr>
      </xdr:nvSpPr>
      <xdr:spPr bwMode="auto">
        <a:xfrm>
          <a:off x="5314950" y="981075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Management</a:t>
          </a:r>
        </a:p>
      </xdr:txBody>
    </xdr:sp>
    <xdr:clientData/>
  </xdr:twoCellAnchor>
  <xdr:twoCellAnchor editAs="absolute">
    <xdr:from>
      <xdr:col>19</xdr:col>
      <xdr:colOff>114300</xdr:colOff>
      <xdr:row>6</xdr:row>
      <xdr:rowOff>85725</xdr:rowOff>
    </xdr:from>
    <xdr:to>
      <xdr:col>27</xdr:col>
      <xdr:colOff>0</xdr:colOff>
      <xdr:row>21</xdr:row>
      <xdr:rowOff>0</xdr:rowOff>
    </xdr:to>
    <xdr:sp macro="" textlink="">
      <xdr:nvSpPr>
        <xdr:cNvPr id="12407" name="Line 38"/>
        <xdr:cNvSpPr>
          <a:spLocks noChangeShapeType="1"/>
        </xdr:cNvSpPr>
      </xdr:nvSpPr>
      <xdr:spPr bwMode="auto">
        <a:xfrm>
          <a:off x="3371850" y="1200150"/>
          <a:ext cx="1257300" cy="277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17</xdr:col>
      <xdr:colOff>0</xdr:colOff>
      <xdr:row>5</xdr:row>
      <xdr:rowOff>57150</xdr:rowOff>
    </xdr:from>
    <xdr:to>
      <xdr:col>23</xdr:col>
      <xdr:colOff>2705</xdr:colOff>
      <xdr:row>6</xdr:row>
      <xdr:rowOff>57150</xdr:rowOff>
    </xdr:to>
    <xdr:sp macro="" textlink="">
      <xdr:nvSpPr>
        <xdr:cNvPr id="6191" name="Text Box 47"/>
        <xdr:cNvSpPr txBox="1">
          <a:spLocks noChangeArrowheads="1"/>
        </xdr:cNvSpPr>
      </xdr:nvSpPr>
      <xdr:spPr bwMode="auto">
        <a:xfrm>
          <a:off x="2914650" y="981075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Materials</a:t>
          </a:r>
        </a:p>
      </xdr:txBody>
    </xdr:sp>
    <xdr:clientData/>
  </xdr:twoCellAnchor>
  <xdr:twoCellAnchor editAs="absolute">
    <xdr:from>
      <xdr:col>5</xdr:col>
      <xdr:colOff>104775</xdr:colOff>
      <xdr:row>6</xdr:row>
      <xdr:rowOff>76200</xdr:rowOff>
    </xdr:from>
    <xdr:to>
      <xdr:col>13</xdr:col>
      <xdr:colOff>0</xdr:colOff>
      <xdr:row>21</xdr:row>
      <xdr:rowOff>0</xdr:rowOff>
    </xdr:to>
    <xdr:sp macro="" textlink="">
      <xdr:nvSpPr>
        <xdr:cNvPr id="12409" name="Line 37"/>
        <xdr:cNvSpPr>
          <a:spLocks noChangeShapeType="1"/>
        </xdr:cNvSpPr>
      </xdr:nvSpPr>
      <xdr:spPr bwMode="auto">
        <a:xfrm>
          <a:off x="962025" y="1190625"/>
          <a:ext cx="1266825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</xdr:col>
      <xdr:colOff>0</xdr:colOff>
      <xdr:row>5</xdr:row>
      <xdr:rowOff>57150</xdr:rowOff>
    </xdr:from>
    <xdr:to>
      <xdr:col>9</xdr:col>
      <xdr:colOff>0</xdr:colOff>
      <xdr:row>6</xdr:row>
      <xdr:rowOff>57150</xdr:rowOff>
    </xdr:to>
    <xdr:sp macro="" textlink="">
      <xdr:nvSpPr>
        <xdr:cNvPr id="6192" name="Text Box 48"/>
        <xdr:cNvSpPr txBox="1">
          <a:spLocks noChangeArrowheads="1"/>
        </xdr:cNvSpPr>
      </xdr:nvSpPr>
      <xdr:spPr bwMode="auto">
        <a:xfrm>
          <a:off x="514350" y="981075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Equipment</a:t>
          </a:r>
        </a:p>
      </xdr:txBody>
    </xdr:sp>
    <xdr:clientData/>
  </xdr:twoCellAnchor>
  <xdr:twoCellAnchor editAs="absolute">
    <xdr:from>
      <xdr:col>13</xdr:col>
      <xdr:colOff>0</xdr:colOff>
      <xdr:row>21</xdr:row>
      <xdr:rowOff>0</xdr:rowOff>
    </xdr:from>
    <xdr:to>
      <xdr:col>20</xdr:col>
      <xdr:colOff>0</xdr:colOff>
      <xdr:row>35</xdr:row>
      <xdr:rowOff>0</xdr:rowOff>
    </xdr:to>
    <xdr:sp macro="" textlink="">
      <xdr:nvSpPr>
        <xdr:cNvPr id="12411" name="Line 43"/>
        <xdr:cNvSpPr>
          <a:spLocks noChangeShapeType="1"/>
        </xdr:cNvSpPr>
      </xdr:nvSpPr>
      <xdr:spPr bwMode="auto">
        <a:xfrm flipV="1">
          <a:off x="2228850" y="3971925"/>
          <a:ext cx="120015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10</xdr:col>
      <xdr:colOff>0</xdr:colOff>
      <xdr:row>35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6193" name="Text Box 49"/>
        <xdr:cNvSpPr txBox="1">
          <a:spLocks noChangeArrowheads="1"/>
        </xdr:cNvSpPr>
      </xdr:nvSpPr>
      <xdr:spPr bwMode="auto">
        <a:xfrm>
          <a:off x="1714500" y="6610350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People</a:t>
          </a:r>
        </a:p>
      </xdr:txBody>
    </xdr:sp>
    <xdr:clientData/>
  </xdr:twoCellAnchor>
  <xdr:twoCellAnchor editAs="absolute">
    <xdr:from>
      <xdr:col>27</xdr:col>
      <xdr:colOff>0</xdr:colOff>
      <xdr:row>21</xdr:row>
      <xdr:rowOff>0</xdr:rowOff>
    </xdr:from>
    <xdr:to>
      <xdr:col>34</xdr:col>
      <xdr:colOff>0</xdr:colOff>
      <xdr:row>35</xdr:row>
      <xdr:rowOff>0</xdr:rowOff>
    </xdr:to>
    <xdr:sp macro="" textlink="">
      <xdr:nvSpPr>
        <xdr:cNvPr id="12413" name="Line 45"/>
        <xdr:cNvSpPr>
          <a:spLocks noChangeShapeType="1"/>
        </xdr:cNvSpPr>
      </xdr:nvSpPr>
      <xdr:spPr bwMode="auto">
        <a:xfrm flipV="1">
          <a:off x="4629150" y="3971925"/>
          <a:ext cx="120015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24</xdr:col>
      <xdr:colOff>2704</xdr:colOff>
      <xdr:row>35</xdr:row>
      <xdr:rowOff>0</xdr:rowOff>
    </xdr:from>
    <xdr:to>
      <xdr:col>30</xdr:col>
      <xdr:colOff>2484</xdr:colOff>
      <xdr:row>36</xdr:row>
      <xdr:rowOff>0</xdr:rowOff>
    </xdr:to>
    <xdr:sp macro="" textlink="">
      <xdr:nvSpPr>
        <xdr:cNvPr id="6194" name="Text Box 50"/>
        <xdr:cNvSpPr txBox="1">
          <a:spLocks noChangeArrowheads="1"/>
        </xdr:cNvSpPr>
      </xdr:nvSpPr>
      <xdr:spPr bwMode="auto">
        <a:xfrm>
          <a:off x="4114800" y="6610350"/>
          <a:ext cx="1028700" cy="1905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Environment</a:t>
          </a:r>
        </a:p>
      </xdr:txBody>
    </xdr:sp>
    <xdr:clientData/>
  </xdr:twoCellAnchor>
  <xdr:twoCellAnchor editAs="absolute">
    <xdr:from>
      <xdr:col>40</xdr:col>
      <xdr:colOff>0</xdr:colOff>
      <xdr:row>19</xdr:row>
      <xdr:rowOff>9525</xdr:rowOff>
    </xdr:from>
    <xdr:to>
      <xdr:col>47</xdr:col>
      <xdr:colOff>0</xdr:colOff>
      <xdr:row>19</xdr:row>
      <xdr:rowOff>9525</xdr:rowOff>
    </xdr:to>
    <xdr:sp macro="" textlink="">
      <xdr:nvSpPr>
        <xdr:cNvPr id="12415" name="Line 57"/>
        <xdr:cNvSpPr>
          <a:spLocks noChangeShapeType="1"/>
        </xdr:cNvSpPr>
      </xdr:nvSpPr>
      <xdr:spPr bwMode="auto">
        <a:xfrm flipH="1">
          <a:off x="6858000" y="360045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37</xdr:col>
      <xdr:colOff>0</xdr:colOff>
      <xdr:row>12</xdr:row>
      <xdr:rowOff>133350</xdr:rowOff>
    </xdr:from>
    <xdr:to>
      <xdr:col>44</xdr:col>
      <xdr:colOff>0</xdr:colOff>
      <xdr:row>12</xdr:row>
      <xdr:rowOff>133350</xdr:rowOff>
    </xdr:to>
    <xdr:sp macro="" textlink="">
      <xdr:nvSpPr>
        <xdr:cNvPr id="12416" name="Line 59"/>
        <xdr:cNvSpPr>
          <a:spLocks noChangeShapeType="1"/>
        </xdr:cNvSpPr>
      </xdr:nvSpPr>
      <xdr:spPr bwMode="auto">
        <a:xfrm flipH="1">
          <a:off x="6343650" y="23907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31</xdr:col>
      <xdr:colOff>0</xdr:colOff>
      <xdr:row>16</xdr:row>
      <xdr:rowOff>9525</xdr:rowOff>
    </xdr:from>
    <xdr:to>
      <xdr:col>38</xdr:col>
      <xdr:colOff>66675</xdr:colOff>
      <xdr:row>16</xdr:row>
      <xdr:rowOff>9525</xdr:rowOff>
    </xdr:to>
    <xdr:sp macro="" textlink="">
      <xdr:nvSpPr>
        <xdr:cNvPr id="12417" name="Line 60"/>
        <xdr:cNvSpPr>
          <a:spLocks noChangeShapeType="1"/>
        </xdr:cNvSpPr>
      </xdr:nvSpPr>
      <xdr:spPr bwMode="auto">
        <a:xfrm>
          <a:off x="5314950" y="302895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28</xdr:col>
      <xdr:colOff>430</xdr:colOff>
      <xdr:row>10</xdr:row>
      <xdr:rowOff>0</xdr:rowOff>
    </xdr:from>
    <xdr:to>
      <xdr:col>35</xdr:col>
      <xdr:colOff>85725</xdr:colOff>
      <xdr:row>10</xdr:row>
      <xdr:rowOff>0</xdr:rowOff>
    </xdr:to>
    <xdr:sp macro="" textlink="">
      <xdr:nvSpPr>
        <xdr:cNvPr id="12418" name="Line 61"/>
        <xdr:cNvSpPr>
          <a:spLocks noChangeShapeType="1"/>
        </xdr:cNvSpPr>
      </xdr:nvSpPr>
      <xdr:spPr bwMode="auto">
        <a:xfrm>
          <a:off x="4800600" y="187642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24</xdr:col>
      <xdr:colOff>66675</xdr:colOff>
      <xdr:row>24</xdr:row>
      <xdr:rowOff>142875</xdr:rowOff>
    </xdr:from>
    <xdr:to>
      <xdr:col>31</xdr:col>
      <xdr:colOff>152400</xdr:colOff>
      <xdr:row>24</xdr:row>
      <xdr:rowOff>142875</xdr:rowOff>
    </xdr:to>
    <xdr:sp macro="" textlink="">
      <xdr:nvSpPr>
        <xdr:cNvPr id="12419" name="Line 63"/>
        <xdr:cNvSpPr>
          <a:spLocks noChangeShapeType="1"/>
        </xdr:cNvSpPr>
      </xdr:nvSpPr>
      <xdr:spPr bwMode="auto">
        <a:xfrm>
          <a:off x="4181475" y="46767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30</xdr:col>
      <xdr:colOff>47625</xdr:colOff>
      <xdr:row>28</xdr:row>
      <xdr:rowOff>85725</xdr:rowOff>
    </xdr:from>
    <xdr:to>
      <xdr:col>37</xdr:col>
      <xdr:colOff>47625</xdr:colOff>
      <xdr:row>28</xdr:row>
      <xdr:rowOff>85725</xdr:rowOff>
    </xdr:to>
    <xdr:sp macro="" textlink="">
      <xdr:nvSpPr>
        <xdr:cNvPr id="12420" name="Line 64"/>
        <xdr:cNvSpPr>
          <a:spLocks noChangeShapeType="1"/>
        </xdr:cNvSpPr>
      </xdr:nvSpPr>
      <xdr:spPr bwMode="auto">
        <a:xfrm flipH="1">
          <a:off x="5191125" y="53625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25</xdr:col>
      <xdr:colOff>152400</xdr:colOff>
      <xdr:row>19</xdr:row>
      <xdr:rowOff>0</xdr:rowOff>
    </xdr:from>
    <xdr:to>
      <xdr:col>32</xdr:col>
      <xdr:colOff>152400</xdr:colOff>
      <xdr:row>19</xdr:row>
      <xdr:rowOff>0</xdr:rowOff>
    </xdr:to>
    <xdr:sp macro="" textlink="">
      <xdr:nvSpPr>
        <xdr:cNvPr id="12421" name="Line 65"/>
        <xdr:cNvSpPr>
          <a:spLocks noChangeShapeType="1"/>
        </xdr:cNvSpPr>
      </xdr:nvSpPr>
      <xdr:spPr bwMode="auto">
        <a:xfrm flipH="1">
          <a:off x="4438650" y="359092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17</xdr:col>
      <xdr:colOff>0</xdr:colOff>
      <xdr:row>16</xdr:row>
      <xdr:rowOff>9525</xdr:rowOff>
    </xdr:from>
    <xdr:to>
      <xdr:col>24</xdr:col>
      <xdr:colOff>66675</xdr:colOff>
      <xdr:row>16</xdr:row>
      <xdr:rowOff>9525</xdr:rowOff>
    </xdr:to>
    <xdr:sp macro="" textlink="">
      <xdr:nvSpPr>
        <xdr:cNvPr id="12422" name="Line 66"/>
        <xdr:cNvSpPr>
          <a:spLocks noChangeShapeType="1"/>
        </xdr:cNvSpPr>
      </xdr:nvSpPr>
      <xdr:spPr bwMode="auto">
        <a:xfrm>
          <a:off x="2914650" y="302895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22</xdr:col>
      <xdr:colOff>142875</xdr:colOff>
      <xdr:row>12</xdr:row>
      <xdr:rowOff>133350</xdr:rowOff>
    </xdr:from>
    <xdr:to>
      <xdr:col>29</xdr:col>
      <xdr:colOff>142875</xdr:colOff>
      <xdr:row>12</xdr:row>
      <xdr:rowOff>133350</xdr:rowOff>
    </xdr:to>
    <xdr:sp macro="" textlink="">
      <xdr:nvSpPr>
        <xdr:cNvPr id="12423" name="Line 67"/>
        <xdr:cNvSpPr>
          <a:spLocks noChangeShapeType="1"/>
        </xdr:cNvSpPr>
      </xdr:nvSpPr>
      <xdr:spPr bwMode="auto">
        <a:xfrm flipH="1">
          <a:off x="3914775" y="23907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12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12424" name="Line 68"/>
        <xdr:cNvSpPr>
          <a:spLocks noChangeShapeType="1"/>
        </xdr:cNvSpPr>
      </xdr:nvSpPr>
      <xdr:spPr bwMode="auto">
        <a:xfrm flipH="1">
          <a:off x="2057400" y="359092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8</xdr:col>
      <xdr:colOff>133350</xdr:colOff>
      <xdr:row>12</xdr:row>
      <xdr:rowOff>133350</xdr:rowOff>
    </xdr:from>
    <xdr:to>
      <xdr:col>15</xdr:col>
      <xdr:colOff>133350</xdr:colOff>
      <xdr:row>12</xdr:row>
      <xdr:rowOff>133350</xdr:rowOff>
    </xdr:to>
    <xdr:sp macro="" textlink="">
      <xdr:nvSpPr>
        <xdr:cNvPr id="12425" name="Line 69"/>
        <xdr:cNvSpPr>
          <a:spLocks noChangeShapeType="1"/>
        </xdr:cNvSpPr>
      </xdr:nvSpPr>
      <xdr:spPr bwMode="auto">
        <a:xfrm flipH="1">
          <a:off x="1504950" y="23907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</xdr:col>
      <xdr:colOff>133350</xdr:colOff>
      <xdr:row>16</xdr:row>
      <xdr:rowOff>9525</xdr:rowOff>
    </xdr:from>
    <xdr:to>
      <xdr:col>10</xdr:col>
      <xdr:colOff>28575</xdr:colOff>
      <xdr:row>16</xdr:row>
      <xdr:rowOff>9525</xdr:rowOff>
    </xdr:to>
    <xdr:sp macro="" textlink="">
      <xdr:nvSpPr>
        <xdr:cNvPr id="12426" name="Line 70"/>
        <xdr:cNvSpPr>
          <a:spLocks noChangeShapeType="1"/>
        </xdr:cNvSpPr>
      </xdr:nvSpPr>
      <xdr:spPr bwMode="auto">
        <a:xfrm>
          <a:off x="476250" y="302895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16</xdr:col>
      <xdr:colOff>38100</xdr:colOff>
      <xdr:row>28</xdr:row>
      <xdr:rowOff>85725</xdr:rowOff>
    </xdr:from>
    <xdr:to>
      <xdr:col>23</xdr:col>
      <xdr:colOff>38100</xdr:colOff>
      <xdr:row>28</xdr:row>
      <xdr:rowOff>85725</xdr:rowOff>
    </xdr:to>
    <xdr:sp macro="" textlink="">
      <xdr:nvSpPr>
        <xdr:cNvPr id="12427" name="Line 71"/>
        <xdr:cNvSpPr>
          <a:spLocks noChangeShapeType="1"/>
        </xdr:cNvSpPr>
      </xdr:nvSpPr>
      <xdr:spPr bwMode="auto">
        <a:xfrm flipH="1">
          <a:off x="2781300" y="53625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10</xdr:col>
      <xdr:colOff>133350</xdr:colOff>
      <xdr:row>24</xdr:row>
      <xdr:rowOff>142875</xdr:rowOff>
    </xdr:from>
    <xdr:to>
      <xdr:col>18</xdr:col>
      <xdr:colOff>28575</xdr:colOff>
      <xdr:row>24</xdr:row>
      <xdr:rowOff>142875</xdr:rowOff>
    </xdr:to>
    <xdr:sp macro="" textlink="">
      <xdr:nvSpPr>
        <xdr:cNvPr id="12428" name="Line 72"/>
        <xdr:cNvSpPr>
          <a:spLocks noChangeShapeType="1"/>
        </xdr:cNvSpPr>
      </xdr:nvSpPr>
      <xdr:spPr bwMode="auto">
        <a:xfrm>
          <a:off x="1847850" y="4676775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7</xdr:col>
      <xdr:colOff>38100</xdr:colOff>
      <xdr:row>31</xdr:row>
      <xdr:rowOff>161925</xdr:rowOff>
    </xdr:from>
    <xdr:to>
      <xdr:col>14</xdr:col>
      <xdr:colOff>104775</xdr:colOff>
      <xdr:row>31</xdr:row>
      <xdr:rowOff>161925</xdr:rowOff>
    </xdr:to>
    <xdr:sp macro="" textlink="">
      <xdr:nvSpPr>
        <xdr:cNvPr id="12429" name="Line 73"/>
        <xdr:cNvSpPr>
          <a:spLocks noChangeShapeType="1"/>
        </xdr:cNvSpPr>
      </xdr:nvSpPr>
      <xdr:spPr bwMode="auto">
        <a:xfrm>
          <a:off x="1238250" y="6010275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50</xdr:col>
      <xdr:colOff>0</xdr:colOff>
      <xdr:row>20</xdr:row>
      <xdr:rowOff>9525</xdr:rowOff>
    </xdr:from>
    <xdr:to>
      <xdr:col>56</xdr:col>
      <xdr:colOff>0</xdr:colOff>
      <xdr:row>22</xdr:row>
      <xdr:rowOff>47625</xdr:rowOff>
    </xdr:to>
    <xdr:sp macro="" textlink="">
      <xdr:nvSpPr>
        <xdr:cNvPr id="6296" name="Text Box 152"/>
        <xdr:cNvSpPr txBox="1">
          <a:spLocks noChangeArrowheads="1"/>
        </xdr:cNvSpPr>
      </xdr:nvSpPr>
      <xdr:spPr bwMode="auto">
        <a:xfrm>
          <a:off x="8572500" y="3790950"/>
          <a:ext cx="1028700" cy="419100"/>
        </a:xfrm>
        <a:prstGeom prst="rect">
          <a:avLst/>
        </a:prstGeom>
        <a:solidFill>
          <a:srgbClr val="000000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FFFFFF"/>
              </a:solidFill>
              <a:latin typeface="Calibri"/>
            </a:rPr>
            <a:t>Quality improvement</a:t>
          </a:r>
        </a:p>
      </xdr:txBody>
    </xdr:sp>
    <xdr:clientData/>
  </xdr:twoCellAnchor>
  <xdr:twoCellAnchor editAs="absolute">
    <xdr:from>
      <xdr:col>43</xdr:col>
      <xdr:colOff>107731</xdr:colOff>
      <xdr:row>17</xdr:row>
      <xdr:rowOff>150468</xdr:rowOff>
    </xdr:from>
    <xdr:to>
      <xdr:col>44</xdr:col>
      <xdr:colOff>14812</xdr:colOff>
      <xdr:row>18</xdr:row>
      <xdr:rowOff>35568</xdr:rowOff>
    </xdr:to>
    <xdr:sp macro="" textlink="">
      <xdr:nvSpPr>
        <xdr:cNvPr id="12432" name="Oval 162"/>
        <xdr:cNvSpPr>
          <a:spLocks noChangeArrowheads="1"/>
        </xdr:cNvSpPr>
      </xdr:nvSpPr>
      <xdr:spPr bwMode="auto">
        <a:xfrm>
          <a:off x="7335525" y="3355350"/>
          <a:ext cx="75169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57150</xdr:colOff>
      <xdr:row>16</xdr:row>
      <xdr:rowOff>96931</xdr:rowOff>
    </xdr:from>
    <xdr:to>
      <xdr:col>45</xdr:col>
      <xdr:colOff>55970</xdr:colOff>
      <xdr:row>19</xdr:row>
      <xdr:rowOff>130231</xdr:rowOff>
    </xdr:to>
    <xdr:sp macro="" textlink="">
      <xdr:nvSpPr>
        <xdr:cNvPr id="12431" name="Arc plein jaune"/>
        <xdr:cNvSpPr>
          <a:spLocks noChangeArrowheads="1"/>
        </xdr:cNvSpPr>
      </xdr:nvSpPr>
      <xdr:spPr bwMode="auto">
        <a:xfrm>
          <a:off x="7116856" y="3111313"/>
          <a:ext cx="503085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 editAs="absolute">
    <xdr:from>
      <xdr:col>33</xdr:col>
      <xdr:colOff>114300</xdr:colOff>
      <xdr:row>14</xdr:row>
      <xdr:rowOff>145831</xdr:rowOff>
    </xdr:from>
    <xdr:to>
      <xdr:col>34</xdr:col>
      <xdr:colOff>21381</xdr:colOff>
      <xdr:row>15</xdr:row>
      <xdr:rowOff>30931</xdr:rowOff>
    </xdr:to>
    <xdr:sp macro="" textlink="">
      <xdr:nvSpPr>
        <xdr:cNvPr id="12436" name="Oval 166"/>
        <xdr:cNvSpPr>
          <a:spLocks noChangeArrowheads="1"/>
        </xdr:cNvSpPr>
      </xdr:nvSpPr>
      <xdr:spPr bwMode="auto">
        <a:xfrm>
          <a:off x="5772150" y="2784256"/>
          <a:ext cx="78531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40</xdr:col>
      <xdr:colOff>129737</xdr:colOff>
      <xdr:row>11</xdr:row>
      <xdr:rowOff>82769</xdr:rowOff>
    </xdr:from>
    <xdr:to>
      <xdr:col>41</xdr:col>
      <xdr:colOff>36818</xdr:colOff>
      <xdr:row>11</xdr:row>
      <xdr:rowOff>158369</xdr:rowOff>
    </xdr:to>
    <xdr:sp macro="" textlink="">
      <xdr:nvSpPr>
        <xdr:cNvPr id="12438" name="Oval 171"/>
        <xdr:cNvSpPr>
          <a:spLocks noChangeArrowheads="1"/>
        </xdr:cNvSpPr>
      </xdr:nvSpPr>
      <xdr:spPr bwMode="auto">
        <a:xfrm>
          <a:off x="6987737" y="2149694"/>
          <a:ext cx="78531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30</xdr:col>
      <xdr:colOff>99646</xdr:colOff>
      <xdr:row>8</xdr:row>
      <xdr:rowOff>146488</xdr:rowOff>
    </xdr:from>
    <xdr:to>
      <xdr:col>31</xdr:col>
      <xdr:colOff>6727</xdr:colOff>
      <xdr:row>9</xdr:row>
      <xdr:rowOff>31588</xdr:rowOff>
    </xdr:to>
    <xdr:sp macro="" textlink="">
      <xdr:nvSpPr>
        <xdr:cNvPr id="12440" name="Oval 176"/>
        <xdr:cNvSpPr>
          <a:spLocks noChangeArrowheads="1"/>
        </xdr:cNvSpPr>
      </xdr:nvSpPr>
      <xdr:spPr bwMode="auto">
        <a:xfrm>
          <a:off x="5223439" y="1650781"/>
          <a:ext cx="77874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</xdr:col>
      <xdr:colOff>105976</xdr:colOff>
      <xdr:row>11</xdr:row>
      <xdr:rowOff>79156</xdr:rowOff>
    </xdr:from>
    <xdr:to>
      <xdr:col>13</xdr:col>
      <xdr:colOff>13057</xdr:colOff>
      <xdr:row>11</xdr:row>
      <xdr:rowOff>154756</xdr:rowOff>
    </xdr:to>
    <xdr:sp macro="" textlink="">
      <xdr:nvSpPr>
        <xdr:cNvPr id="12442" name="Oval 183"/>
        <xdr:cNvSpPr>
          <a:spLocks noChangeArrowheads="1"/>
        </xdr:cNvSpPr>
      </xdr:nvSpPr>
      <xdr:spPr bwMode="auto">
        <a:xfrm>
          <a:off x="2163376" y="2146081"/>
          <a:ext cx="78531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27</xdr:col>
      <xdr:colOff>21247</xdr:colOff>
      <xdr:row>23</xdr:row>
      <xdr:rowOff>102577</xdr:rowOff>
    </xdr:from>
    <xdr:to>
      <xdr:col>27</xdr:col>
      <xdr:colOff>96847</xdr:colOff>
      <xdr:row>23</xdr:row>
      <xdr:rowOff>178177</xdr:rowOff>
    </xdr:to>
    <xdr:sp macro="" textlink="">
      <xdr:nvSpPr>
        <xdr:cNvPr id="12443" name="Oval 198"/>
        <xdr:cNvSpPr>
          <a:spLocks noChangeArrowheads="1"/>
        </xdr:cNvSpPr>
      </xdr:nvSpPr>
      <xdr:spPr bwMode="auto">
        <a:xfrm>
          <a:off x="4571266" y="4462096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33</xdr:col>
      <xdr:colOff>135548</xdr:colOff>
      <xdr:row>27</xdr:row>
      <xdr:rowOff>21248</xdr:rowOff>
    </xdr:from>
    <xdr:to>
      <xdr:col>34</xdr:col>
      <xdr:colOff>42629</xdr:colOff>
      <xdr:row>27</xdr:row>
      <xdr:rowOff>96848</xdr:rowOff>
    </xdr:to>
    <xdr:sp macro="" textlink="">
      <xdr:nvSpPr>
        <xdr:cNvPr id="12444" name="Oval 203"/>
        <xdr:cNvSpPr>
          <a:spLocks noChangeArrowheads="1"/>
        </xdr:cNvSpPr>
      </xdr:nvSpPr>
      <xdr:spPr bwMode="auto">
        <a:xfrm>
          <a:off x="5696683" y="5120786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29</xdr:col>
      <xdr:colOff>75542</xdr:colOff>
      <xdr:row>17</xdr:row>
      <xdr:rowOff>138605</xdr:rowOff>
    </xdr:from>
    <xdr:to>
      <xdr:col>29</xdr:col>
      <xdr:colOff>153416</xdr:colOff>
      <xdr:row>18</xdr:row>
      <xdr:rowOff>23705</xdr:rowOff>
    </xdr:to>
    <xdr:sp macro="" textlink="">
      <xdr:nvSpPr>
        <xdr:cNvPr id="12445" name="Oval 208"/>
        <xdr:cNvSpPr>
          <a:spLocks noChangeArrowheads="1"/>
        </xdr:cNvSpPr>
      </xdr:nvSpPr>
      <xdr:spPr bwMode="auto">
        <a:xfrm>
          <a:off x="5047592" y="3348530"/>
          <a:ext cx="77874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19</xdr:col>
      <xdr:colOff>85067</xdr:colOff>
      <xdr:row>14</xdr:row>
      <xdr:rowOff>148787</xdr:rowOff>
    </xdr:from>
    <xdr:to>
      <xdr:col>19</xdr:col>
      <xdr:colOff>162940</xdr:colOff>
      <xdr:row>15</xdr:row>
      <xdr:rowOff>33887</xdr:rowOff>
    </xdr:to>
    <xdr:sp macro="" textlink="">
      <xdr:nvSpPr>
        <xdr:cNvPr id="12446" name="Oval 213"/>
        <xdr:cNvSpPr>
          <a:spLocks noChangeArrowheads="1"/>
        </xdr:cNvSpPr>
      </xdr:nvSpPr>
      <xdr:spPr bwMode="auto">
        <a:xfrm>
          <a:off x="3342617" y="2787212"/>
          <a:ext cx="77873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26</xdr:col>
      <xdr:colOff>85068</xdr:colOff>
      <xdr:row>11</xdr:row>
      <xdr:rowOff>89338</xdr:rowOff>
    </xdr:from>
    <xdr:to>
      <xdr:col>26</xdr:col>
      <xdr:colOff>160668</xdr:colOff>
      <xdr:row>11</xdr:row>
      <xdr:rowOff>164938</xdr:rowOff>
    </xdr:to>
    <xdr:sp macro="" textlink="">
      <xdr:nvSpPr>
        <xdr:cNvPr id="12447" name="Oval 218"/>
        <xdr:cNvSpPr>
          <a:spLocks noChangeArrowheads="1"/>
        </xdr:cNvSpPr>
      </xdr:nvSpPr>
      <xdr:spPr bwMode="auto">
        <a:xfrm>
          <a:off x="4542768" y="2156263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13</xdr:col>
      <xdr:colOff>87922</xdr:colOff>
      <xdr:row>23</xdr:row>
      <xdr:rowOff>95250</xdr:rowOff>
    </xdr:from>
    <xdr:to>
      <xdr:col>13</xdr:col>
      <xdr:colOff>163522</xdr:colOff>
      <xdr:row>23</xdr:row>
      <xdr:rowOff>170850</xdr:rowOff>
    </xdr:to>
    <xdr:sp macro="" textlink="">
      <xdr:nvSpPr>
        <xdr:cNvPr id="12449" name="Oval 238"/>
        <xdr:cNvSpPr>
          <a:spLocks noChangeArrowheads="1"/>
        </xdr:cNvSpPr>
      </xdr:nvSpPr>
      <xdr:spPr bwMode="auto">
        <a:xfrm>
          <a:off x="2278672" y="4454769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13920</xdr:colOff>
      <xdr:row>27</xdr:row>
      <xdr:rowOff>30773</xdr:rowOff>
    </xdr:from>
    <xdr:to>
      <xdr:col>20</xdr:col>
      <xdr:colOff>89520</xdr:colOff>
      <xdr:row>27</xdr:row>
      <xdr:rowOff>106373</xdr:rowOff>
    </xdr:to>
    <xdr:sp macro="" textlink="">
      <xdr:nvSpPr>
        <xdr:cNvPr id="12451" name="Oval 240"/>
        <xdr:cNvSpPr>
          <a:spLocks noChangeArrowheads="1"/>
        </xdr:cNvSpPr>
      </xdr:nvSpPr>
      <xdr:spPr bwMode="auto">
        <a:xfrm>
          <a:off x="3384305" y="5130311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10</xdr:col>
      <xdr:colOff>11722</xdr:colOff>
      <xdr:row>30</xdr:row>
      <xdr:rowOff>97448</xdr:rowOff>
    </xdr:from>
    <xdr:to>
      <xdr:col>10</xdr:col>
      <xdr:colOff>87322</xdr:colOff>
      <xdr:row>30</xdr:row>
      <xdr:rowOff>173048</xdr:rowOff>
    </xdr:to>
    <xdr:sp macro="" textlink="">
      <xdr:nvSpPr>
        <xdr:cNvPr id="12453" name="Oval 242"/>
        <xdr:cNvSpPr>
          <a:spLocks noChangeArrowheads="1"/>
        </xdr:cNvSpPr>
      </xdr:nvSpPr>
      <xdr:spPr bwMode="auto">
        <a:xfrm>
          <a:off x="1696914" y="5768486"/>
          <a:ext cx="7560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15</xdr:col>
      <xdr:colOff>123167</xdr:colOff>
      <xdr:row>17</xdr:row>
      <xdr:rowOff>140943</xdr:rowOff>
    </xdr:from>
    <xdr:to>
      <xdr:col>16</xdr:col>
      <xdr:colOff>30247</xdr:colOff>
      <xdr:row>18</xdr:row>
      <xdr:rowOff>26043</xdr:rowOff>
    </xdr:to>
    <xdr:sp macro="" textlink="">
      <xdr:nvSpPr>
        <xdr:cNvPr id="12455" name="Oval 253"/>
        <xdr:cNvSpPr>
          <a:spLocks noChangeArrowheads="1"/>
        </xdr:cNvSpPr>
      </xdr:nvSpPr>
      <xdr:spPr bwMode="auto">
        <a:xfrm>
          <a:off x="2694917" y="3350868"/>
          <a:ext cx="78530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5</xdr:col>
      <xdr:colOff>120869</xdr:colOff>
      <xdr:row>14</xdr:row>
      <xdr:rowOff>154699</xdr:rowOff>
    </xdr:from>
    <xdr:to>
      <xdr:col>6</xdr:col>
      <xdr:colOff>27950</xdr:colOff>
      <xdr:row>15</xdr:row>
      <xdr:rowOff>39799</xdr:rowOff>
    </xdr:to>
    <xdr:sp macro="" textlink="">
      <xdr:nvSpPr>
        <xdr:cNvPr id="12457" name="Oval 258"/>
        <xdr:cNvSpPr>
          <a:spLocks noChangeArrowheads="1"/>
        </xdr:cNvSpPr>
      </xdr:nvSpPr>
      <xdr:spPr bwMode="auto">
        <a:xfrm>
          <a:off x="978119" y="2793124"/>
          <a:ext cx="78531" cy="756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28575</xdr:colOff>
      <xdr:row>16</xdr:row>
      <xdr:rowOff>85725</xdr:rowOff>
    </xdr:from>
    <xdr:to>
      <xdr:col>31</xdr:col>
      <xdr:colOff>27396</xdr:colOff>
      <xdr:row>19</xdr:row>
      <xdr:rowOff>119025</xdr:rowOff>
    </xdr:to>
    <xdr:sp macro="" textlink="">
      <xdr:nvSpPr>
        <xdr:cNvPr id="12460" name="Arc plein 13_3_1_0"/>
        <xdr:cNvSpPr>
          <a:spLocks noChangeArrowheads="1"/>
        </xdr:cNvSpPr>
      </xdr:nvSpPr>
      <xdr:spPr bwMode="auto">
        <a:xfrm>
          <a:off x="4829175" y="3105150"/>
          <a:ext cx="513171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28575</xdr:colOff>
      <xdr:row>16</xdr:row>
      <xdr:rowOff>85725</xdr:rowOff>
    </xdr:from>
    <xdr:to>
      <xdr:col>31</xdr:col>
      <xdr:colOff>27396</xdr:colOff>
      <xdr:row>19</xdr:row>
      <xdr:rowOff>119025</xdr:rowOff>
    </xdr:to>
    <xdr:sp macro="" textlink="">
      <xdr:nvSpPr>
        <xdr:cNvPr id="12461" name="Arc plein 13_1_1_2_0"/>
        <xdr:cNvSpPr>
          <a:spLocks noChangeArrowheads="1"/>
        </xdr:cNvSpPr>
      </xdr:nvSpPr>
      <xdr:spPr bwMode="auto">
        <a:xfrm>
          <a:off x="4829175" y="3105150"/>
          <a:ext cx="513171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28575</xdr:colOff>
      <xdr:row>16</xdr:row>
      <xdr:rowOff>85725</xdr:rowOff>
    </xdr:from>
    <xdr:to>
      <xdr:col>31</xdr:col>
      <xdr:colOff>27396</xdr:colOff>
      <xdr:row>19</xdr:row>
      <xdr:rowOff>119025</xdr:rowOff>
    </xdr:to>
    <xdr:sp macro="" textlink="">
      <xdr:nvSpPr>
        <xdr:cNvPr id="12462" name="Arc plein 13_2_1_2_0"/>
        <xdr:cNvSpPr>
          <a:spLocks noChangeArrowheads="1"/>
        </xdr:cNvSpPr>
      </xdr:nvSpPr>
      <xdr:spPr bwMode="auto">
        <a:xfrm>
          <a:off x="4829175" y="3105150"/>
          <a:ext cx="513171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47625</xdr:colOff>
      <xdr:row>10</xdr:row>
      <xdr:rowOff>38099</xdr:rowOff>
    </xdr:from>
    <xdr:to>
      <xdr:col>28</xdr:col>
      <xdr:colOff>46446</xdr:colOff>
      <xdr:row>13</xdr:row>
      <xdr:rowOff>71399</xdr:rowOff>
    </xdr:to>
    <xdr:sp macro="" textlink="">
      <xdr:nvSpPr>
        <xdr:cNvPr id="12463" name="Arc plein 13_3_2"/>
        <xdr:cNvSpPr>
          <a:spLocks noChangeArrowheads="1"/>
        </xdr:cNvSpPr>
      </xdr:nvSpPr>
      <xdr:spPr bwMode="auto">
        <a:xfrm>
          <a:off x="4333875" y="1914524"/>
          <a:ext cx="513171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47625</xdr:colOff>
      <xdr:row>10</xdr:row>
      <xdr:rowOff>38099</xdr:rowOff>
    </xdr:from>
    <xdr:to>
      <xdr:col>28</xdr:col>
      <xdr:colOff>46446</xdr:colOff>
      <xdr:row>13</xdr:row>
      <xdr:rowOff>71399</xdr:rowOff>
    </xdr:to>
    <xdr:sp macro="" textlink="">
      <xdr:nvSpPr>
        <xdr:cNvPr id="12464" name="Arc plein 13_1_1_3"/>
        <xdr:cNvSpPr>
          <a:spLocks noChangeArrowheads="1"/>
        </xdr:cNvSpPr>
      </xdr:nvSpPr>
      <xdr:spPr bwMode="auto">
        <a:xfrm>
          <a:off x="4333875" y="1914524"/>
          <a:ext cx="513171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47625</xdr:colOff>
      <xdr:row>10</xdr:row>
      <xdr:rowOff>38099</xdr:rowOff>
    </xdr:from>
    <xdr:to>
      <xdr:col>28</xdr:col>
      <xdr:colOff>46446</xdr:colOff>
      <xdr:row>13</xdr:row>
      <xdr:rowOff>71399</xdr:rowOff>
    </xdr:to>
    <xdr:sp macro="" textlink="">
      <xdr:nvSpPr>
        <xdr:cNvPr id="12465" name="Arc plein 13_2_1_3"/>
        <xdr:cNvSpPr>
          <a:spLocks noChangeArrowheads="1"/>
        </xdr:cNvSpPr>
      </xdr:nvSpPr>
      <xdr:spPr bwMode="auto">
        <a:xfrm>
          <a:off x="4333875" y="1914524"/>
          <a:ext cx="513171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13</xdr:row>
      <xdr:rowOff>95250</xdr:rowOff>
    </xdr:from>
    <xdr:to>
      <xdr:col>21</xdr:col>
      <xdr:colOff>36921</xdr:colOff>
      <xdr:row>16</xdr:row>
      <xdr:rowOff>128550</xdr:rowOff>
    </xdr:to>
    <xdr:sp macro="" textlink="">
      <xdr:nvSpPr>
        <xdr:cNvPr id="12466" name="Arc plein 13_3_3"/>
        <xdr:cNvSpPr>
          <a:spLocks noChangeArrowheads="1"/>
        </xdr:cNvSpPr>
      </xdr:nvSpPr>
      <xdr:spPr bwMode="auto">
        <a:xfrm>
          <a:off x="3124200" y="2543175"/>
          <a:ext cx="513171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13</xdr:row>
      <xdr:rowOff>95250</xdr:rowOff>
    </xdr:from>
    <xdr:to>
      <xdr:col>21</xdr:col>
      <xdr:colOff>36921</xdr:colOff>
      <xdr:row>16</xdr:row>
      <xdr:rowOff>128550</xdr:rowOff>
    </xdr:to>
    <xdr:sp macro="" textlink="">
      <xdr:nvSpPr>
        <xdr:cNvPr id="12467" name="Arc plein 13_1_1_4"/>
        <xdr:cNvSpPr>
          <a:spLocks noChangeArrowheads="1"/>
        </xdr:cNvSpPr>
      </xdr:nvSpPr>
      <xdr:spPr bwMode="auto">
        <a:xfrm>
          <a:off x="3124200" y="2543175"/>
          <a:ext cx="513171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13</xdr:row>
      <xdr:rowOff>95250</xdr:rowOff>
    </xdr:from>
    <xdr:to>
      <xdr:col>21</xdr:col>
      <xdr:colOff>36921</xdr:colOff>
      <xdr:row>16</xdr:row>
      <xdr:rowOff>128550</xdr:rowOff>
    </xdr:to>
    <xdr:sp macro="" textlink="">
      <xdr:nvSpPr>
        <xdr:cNvPr id="12468" name="Arc plein 13_2_1_4"/>
        <xdr:cNvSpPr>
          <a:spLocks noChangeArrowheads="1"/>
        </xdr:cNvSpPr>
      </xdr:nvSpPr>
      <xdr:spPr bwMode="auto">
        <a:xfrm>
          <a:off x="3124200" y="2543175"/>
          <a:ext cx="513171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85725</xdr:colOff>
      <xdr:row>25</xdr:row>
      <xdr:rowOff>152399</xdr:rowOff>
    </xdr:from>
    <xdr:to>
      <xdr:col>35</xdr:col>
      <xdr:colOff>84545</xdr:colOff>
      <xdr:row>29</xdr:row>
      <xdr:rowOff>1768</xdr:rowOff>
    </xdr:to>
    <xdr:sp macro="" textlink="">
      <xdr:nvSpPr>
        <xdr:cNvPr id="12469" name="Arc plein 13_3_1_1"/>
        <xdr:cNvSpPr>
          <a:spLocks noChangeArrowheads="1"/>
        </xdr:cNvSpPr>
      </xdr:nvSpPr>
      <xdr:spPr bwMode="auto">
        <a:xfrm>
          <a:off x="5551104" y="4882054"/>
          <a:ext cx="511200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85725</xdr:colOff>
      <xdr:row>25</xdr:row>
      <xdr:rowOff>152399</xdr:rowOff>
    </xdr:from>
    <xdr:to>
      <xdr:col>35</xdr:col>
      <xdr:colOff>84545</xdr:colOff>
      <xdr:row>29</xdr:row>
      <xdr:rowOff>1768</xdr:rowOff>
    </xdr:to>
    <xdr:sp macro="" textlink="">
      <xdr:nvSpPr>
        <xdr:cNvPr id="12470" name="Arc plein 13_1_1_2_1"/>
        <xdr:cNvSpPr>
          <a:spLocks noChangeArrowheads="1"/>
        </xdr:cNvSpPr>
      </xdr:nvSpPr>
      <xdr:spPr bwMode="auto">
        <a:xfrm>
          <a:off x="5551104" y="4882054"/>
          <a:ext cx="511200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85725</xdr:colOff>
      <xdr:row>25</xdr:row>
      <xdr:rowOff>152399</xdr:rowOff>
    </xdr:from>
    <xdr:to>
      <xdr:col>35</xdr:col>
      <xdr:colOff>84545</xdr:colOff>
      <xdr:row>29</xdr:row>
      <xdr:rowOff>1768</xdr:rowOff>
    </xdr:to>
    <xdr:sp macro="" textlink="">
      <xdr:nvSpPr>
        <xdr:cNvPr id="12471" name="Arc plein 13_2_1_2_1"/>
        <xdr:cNvSpPr>
          <a:spLocks noChangeArrowheads="1"/>
        </xdr:cNvSpPr>
      </xdr:nvSpPr>
      <xdr:spPr bwMode="auto">
        <a:xfrm>
          <a:off x="5551104" y="4882054"/>
          <a:ext cx="511200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142875</xdr:colOff>
      <xdr:row>22</xdr:row>
      <xdr:rowOff>47624</xdr:rowOff>
    </xdr:from>
    <xdr:to>
      <xdr:col>28</xdr:col>
      <xdr:colOff>141696</xdr:colOff>
      <xdr:row>25</xdr:row>
      <xdr:rowOff>94062</xdr:rowOff>
    </xdr:to>
    <xdr:sp macro="" textlink="">
      <xdr:nvSpPr>
        <xdr:cNvPr id="12472" name="Arc plein 13_3_1_2"/>
        <xdr:cNvSpPr>
          <a:spLocks noChangeArrowheads="1"/>
        </xdr:cNvSpPr>
      </xdr:nvSpPr>
      <xdr:spPr bwMode="auto">
        <a:xfrm>
          <a:off x="4412703" y="4218917"/>
          <a:ext cx="511200" cy="604800"/>
        </a:xfrm>
        <a:custGeom>
          <a:avLst/>
          <a:gdLst>
            <a:gd name="T0" fmla="*/ 136723 w 617483"/>
            <a:gd name="T1" fmla="*/ 71835 h 617483"/>
            <a:gd name="T2" fmla="*/ 385810 w 617483"/>
            <a:gd name="T3" fmla="*/ 77865 h 617483"/>
            <a:gd name="T4" fmla="*/ 257175 w 617483"/>
            <a:gd name="T5" fmla="*/ 290513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142875</xdr:colOff>
      <xdr:row>22</xdr:row>
      <xdr:rowOff>47624</xdr:rowOff>
    </xdr:from>
    <xdr:to>
      <xdr:col>28</xdr:col>
      <xdr:colOff>141696</xdr:colOff>
      <xdr:row>25</xdr:row>
      <xdr:rowOff>94062</xdr:rowOff>
    </xdr:to>
    <xdr:sp macro="" textlink="">
      <xdr:nvSpPr>
        <xdr:cNvPr id="12473" name="Arc plein 13_1_1_2_2"/>
        <xdr:cNvSpPr>
          <a:spLocks noChangeArrowheads="1"/>
        </xdr:cNvSpPr>
      </xdr:nvSpPr>
      <xdr:spPr bwMode="auto">
        <a:xfrm>
          <a:off x="4412703" y="4218917"/>
          <a:ext cx="511200" cy="604800"/>
        </a:xfrm>
        <a:custGeom>
          <a:avLst/>
          <a:gdLst>
            <a:gd name="T0" fmla="*/ 28732 w 617483"/>
            <a:gd name="T1" fmla="*/ 276384 h 617483"/>
            <a:gd name="T2" fmla="*/ 135357 w 617483"/>
            <a:gd name="T3" fmla="*/ 71751 h 617483"/>
            <a:gd name="T4" fmla="*/ 257175 w 617483"/>
            <a:gd name="T5" fmla="*/ 290513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142875</xdr:colOff>
      <xdr:row>22</xdr:row>
      <xdr:rowOff>47624</xdr:rowOff>
    </xdr:from>
    <xdr:to>
      <xdr:col>28</xdr:col>
      <xdr:colOff>141696</xdr:colOff>
      <xdr:row>25</xdr:row>
      <xdr:rowOff>94062</xdr:rowOff>
    </xdr:to>
    <xdr:sp macro="" textlink="">
      <xdr:nvSpPr>
        <xdr:cNvPr id="12474" name="Arc plein 13_2_1_2_2"/>
        <xdr:cNvSpPr>
          <a:spLocks noChangeArrowheads="1"/>
        </xdr:cNvSpPr>
      </xdr:nvSpPr>
      <xdr:spPr bwMode="auto">
        <a:xfrm>
          <a:off x="4412703" y="4218917"/>
          <a:ext cx="511200" cy="604800"/>
        </a:xfrm>
        <a:custGeom>
          <a:avLst/>
          <a:gdLst>
            <a:gd name="T0" fmla="*/ 377302 w 617483"/>
            <a:gd name="T1" fmla="*/ 70811 h 617483"/>
            <a:gd name="T2" fmla="*/ 485430 w 617483"/>
            <a:gd name="T3" fmla="*/ 276385 h 617483"/>
            <a:gd name="T4" fmla="*/ 257175 w 617483"/>
            <a:gd name="T5" fmla="*/ 290513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29</xdr:col>
      <xdr:colOff>57150</xdr:colOff>
      <xdr:row>7</xdr:row>
      <xdr:rowOff>85725</xdr:rowOff>
    </xdr:from>
    <xdr:to>
      <xdr:col>32</xdr:col>
      <xdr:colOff>55971</xdr:colOff>
      <xdr:row>10</xdr:row>
      <xdr:rowOff>119025</xdr:rowOff>
    </xdr:to>
    <xdr:sp macro="" textlink="">
      <xdr:nvSpPr>
        <xdr:cNvPr id="12439" name="Arc plein 4"/>
        <xdr:cNvSpPr>
          <a:spLocks noChangeArrowheads="1"/>
        </xdr:cNvSpPr>
      </xdr:nvSpPr>
      <xdr:spPr bwMode="auto">
        <a:xfrm>
          <a:off x="5010150" y="1399518"/>
          <a:ext cx="511200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57150</xdr:colOff>
      <xdr:row>13</xdr:row>
      <xdr:rowOff>95250</xdr:rowOff>
    </xdr:from>
    <xdr:to>
      <xdr:col>35</xdr:col>
      <xdr:colOff>55970</xdr:colOff>
      <xdr:row>16</xdr:row>
      <xdr:rowOff>128550</xdr:rowOff>
    </xdr:to>
    <xdr:sp macro="" textlink="">
      <xdr:nvSpPr>
        <xdr:cNvPr id="12435" name="Arc plein 3_1_1_0"/>
        <xdr:cNvSpPr>
          <a:spLocks noChangeArrowheads="1"/>
        </xdr:cNvSpPr>
      </xdr:nvSpPr>
      <xdr:spPr bwMode="auto">
        <a:xfrm>
          <a:off x="5543550" y="2543175"/>
          <a:ext cx="513170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39</xdr:col>
      <xdr:colOff>85725</xdr:colOff>
      <xdr:row>10</xdr:row>
      <xdr:rowOff>28574</xdr:rowOff>
    </xdr:from>
    <xdr:to>
      <xdr:col>42</xdr:col>
      <xdr:colOff>84546</xdr:colOff>
      <xdr:row>13</xdr:row>
      <xdr:rowOff>61874</xdr:rowOff>
    </xdr:to>
    <xdr:sp macro="" textlink="">
      <xdr:nvSpPr>
        <xdr:cNvPr id="12437" name="Arc plein 3jaune"/>
        <xdr:cNvSpPr>
          <a:spLocks noChangeArrowheads="1"/>
        </xdr:cNvSpPr>
      </xdr:nvSpPr>
      <xdr:spPr bwMode="auto">
        <a:xfrm>
          <a:off x="6772275" y="1904999"/>
          <a:ext cx="513171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16</xdr:row>
      <xdr:rowOff>87406</xdr:rowOff>
    </xdr:from>
    <xdr:to>
      <xdr:col>17</xdr:col>
      <xdr:colOff>84545</xdr:colOff>
      <xdr:row>19</xdr:row>
      <xdr:rowOff>120706</xdr:rowOff>
    </xdr:to>
    <xdr:sp macro="" textlink="">
      <xdr:nvSpPr>
        <xdr:cNvPr id="12454" name="Arc plein 13_0"/>
        <xdr:cNvSpPr>
          <a:spLocks noChangeArrowheads="1"/>
        </xdr:cNvSpPr>
      </xdr:nvSpPr>
      <xdr:spPr bwMode="auto">
        <a:xfrm>
          <a:off x="2486025" y="3106831"/>
          <a:ext cx="513170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71803</xdr:colOff>
      <xdr:row>13</xdr:row>
      <xdr:rowOff>99646</xdr:rowOff>
    </xdr:from>
    <xdr:to>
      <xdr:col>7</xdr:col>
      <xdr:colOff>70623</xdr:colOff>
      <xdr:row>16</xdr:row>
      <xdr:rowOff>132946</xdr:rowOff>
    </xdr:to>
    <xdr:sp macro="" textlink="">
      <xdr:nvSpPr>
        <xdr:cNvPr id="12456" name="Arc plein 13_3_0"/>
        <xdr:cNvSpPr>
          <a:spLocks noChangeArrowheads="1"/>
        </xdr:cNvSpPr>
      </xdr:nvSpPr>
      <xdr:spPr bwMode="auto">
        <a:xfrm>
          <a:off x="757603" y="2547571"/>
          <a:ext cx="513170" cy="604800"/>
        </a:xfrm>
        <a:custGeom>
          <a:avLst/>
          <a:gdLst>
            <a:gd name="T0" fmla="*/ 136723 w 617483"/>
            <a:gd name="T1" fmla="*/ 75367 h 617483"/>
            <a:gd name="T2" fmla="*/ 385810 w 617483"/>
            <a:gd name="T3" fmla="*/ 81695 h 617483"/>
            <a:gd name="T4" fmla="*/ 257175 w 617483"/>
            <a:gd name="T5" fmla="*/ 304800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10</xdr:row>
      <xdr:rowOff>30255</xdr:rowOff>
    </xdr:from>
    <xdr:to>
      <xdr:col>14</xdr:col>
      <xdr:colOff>65496</xdr:colOff>
      <xdr:row>13</xdr:row>
      <xdr:rowOff>63555</xdr:rowOff>
    </xdr:to>
    <xdr:sp macro="" textlink="">
      <xdr:nvSpPr>
        <xdr:cNvPr id="12441" name="Arc plein_0"/>
        <xdr:cNvSpPr>
          <a:spLocks noChangeArrowheads="1"/>
        </xdr:cNvSpPr>
      </xdr:nvSpPr>
      <xdr:spPr bwMode="auto">
        <a:xfrm>
          <a:off x="1952625" y="1906680"/>
          <a:ext cx="513171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38100</xdr:colOff>
      <xdr:row>22</xdr:row>
      <xdr:rowOff>38099</xdr:rowOff>
    </xdr:from>
    <xdr:to>
      <xdr:col>15</xdr:col>
      <xdr:colOff>36920</xdr:colOff>
      <xdr:row>25</xdr:row>
      <xdr:rowOff>84537</xdr:rowOff>
    </xdr:to>
    <xdr:sp macro="" textlink="">
      <xdr:nvSpPr>
        <xdr:cNvPr id="12448" name="Arc plein 10"/>
        <xdr:cNvSpPr>
          <a:spLocks noChangeArrowheads="1"/>
        </xdr:cNvSpPr>
      </xdr:nvSpPr>
      <xdr:spPr bwMode="auto">
        <a:xfrm>
          <a:off x="2087617" y="4209392"/>
          <a:ext cx="511200" cy="604800"/>
        </a:xfrm>
        <a:custGeom>
          <a:avLst/>
          <a:gdLst>
            <a:gd name="T0" fmla="*/ 136723 w 617483"/>
            <a:gd name="T1" fmla="*/ 71835 h 617483"/>
            <a:gd name="T2" fmla="*/ 385810 w 617483"/>
            <a:gd name="T3" fmla="*/ 77865 h 617483"/>
            <a:gd name="T4" fmla="*/ 257175 w 617483"/>
            <a:gd name="T5" fmla="*/ 290513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133350</xdr:colOff>
      <xdr:row>29</xdr:row>
      <xdr:rowOff>47624</xdr:rowOff>
    </xdr:from>
    <xdr:to>
      <xdr:col>11</xdr:col>
      <xdr:colOff>132171</xdr:colOff>
      <xdr:row>32</xdr:row>
      <xdr:rowOff>80924</xdr:rowOff>
    </xdr:to>
    <xdr:sp macro="" textlink="">
      <xdr:nvSpPr>
        <xdr:cNvPr id="12452" name="Arc plein 12"/>
        <xdr:cNvSpPr>
          <a:spLocks noChangeArrowheads="1"/>
        </xdr:cNvSpPr>
      </xdr:nvSpPr>
      <xdr:spPr bwMode="auto">
        <a:xfrm>
          <a:off x="1499695" y="5532710"/>
          <a:ext cx="511200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142875</xdr:colOff>
      <xdr:row>25</xdr:row>
      <xdr:rowOff>161924</xdr:rowOff>
    </xdr:from>
    <xdr:to>
      <xdr:col>21</xdr:col>
      <xdr:colOff>141696</xdr:colOff>
      <xdr:row>29</xdr:row>
      <xdr:rowOff>11293</xdr:rowOff>
    </xdr:to>
    <xdr:sp macro="" textlink="">
      <xdr:nvSpPr>
        <xdr:cNvPr id="12450" name="Arc plein 11"/>
        <xdr:cNvSpPr>
          <a:spLocks noChangeArrowheads="1"/>
        </xdr:cNvSpPr>
      </xdr:nvSpPr>
      <xdr:spPr bwMode="auto">
        <a:xfrm>
          <a:off x="3217151" y="4891579"/>
          <a:ext cx="511200" cy="604800"/>
        </a:xfrm>
        <a:custGeom>
          <a:avLst/>
          <a:gdLst>
            <a:gd name="T0" fmla="*/ 136723 w 617483"/>
            <a:gd name="T1" fmla="*/ 74190 h 617483"/>
            <a:gd name="T2" fmla="*/ 385810 w 617483"/>
            <a:gd name="T3" fmla="*/ 80418 h 617483"/>
            <a:gd name="T4" fmla="*/ 257175 w 617483"/>
            <a:gd name="T5" fmla="*/ 300038 h 617483"/>
            <a:gd name="T6" fmla="*/ 11796480 60000 65536"/>
            <a:gd name="T7" fmla="*/ 0 60000 65536"/>
            <a:gd name="T8" fmla="*/ 17694720 60000 65536"/>
            <a:gd name="T9" fmla="*/ 145632 w 617483"/>
            <a:gd name="T10" fmla="*/ 0 h 617483"/>
            <a:gd name="T11" fmla="*/ 482931 w 617483"/>
            <a:gd name="T12" fmla="*/ 111670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145632" y="46603"/>
              </a:moveTo>
              <a:lnTo>
                <a:pt x="145631" y="46602"/>
              </a:lnTo>
              <a:cubicBezTo>
                <a:pt x="194583" y="16143"/>
                <a:pt x="251086" y="-1"/>
                <a:pt x="308741" y="0"/>
              </a:cubicBezTo>
              <a:cubicBezTo>
                <a:pt x="370899" y="0"/>
                <a:pt x="431610" y="18762"/>
                <a:pt x="482931" y="53831"/>
              </a:cubicBezTo>
              <a:lnTo>
                <a:pt x="443408" y="111670"/>
              </a:lnTo>
              <a:lnTo>
                <a:pt x="443408" y="111669"/>
              </a:lnTo>
              <a:cubicBezTo>
                <a:pt x="403732" y="84557"/>
                <a:pt x="356796" y="70053"/>
                <a:pt x="308742" y="70053"/>
              </a:cubicBezTo>
              <a:cubicBezTo>
                <a:pt x="264169" y="70052"/>
                <a:pt x="220486" y="82533"/>
                <a:pt x="182641" y="106081"/>
              </a:cubicBezTo>
              <a:close/>
            </a:path>
          </a:pathLst>
        </a:custGeom>
        <a:solidFill>
          <a:srgbClr val="FFFF00"/>
        </a:solidFill>
        <a:ln w="12700" algn="ctr">
          <a:noFill/>
          <a:miter lim="800000"/>
          <a:headEnd/>
          <a:tailEnd/>
        </a:ln>
      </xdr:spPr>
    </xdr:sp>
    <xdr:clientData/>
  </xdr:twoCellAnchor>
  <xdr:twoCellAnchor editAs="absolute">
    <xdr:from>
      <xdr:col>43</xdr:col>
      <xdr:colOff>115076</xdr:colOff>
      <xdr:row>17</xdr:row>
      <xdr:rowOff>116846</xdr:rowOff>
    </xdr:from>
    <xdr:to>
      <xdr:col>44</xdr:col>
      <xdr:colOff>142939</xdr:colOff>
      <xdr:row>17</xdr:row>
      <xdr:rowOff>116846</xdr:rowOff>
    </xdr:to>
    <xdr:sp macro="" textlink="">
      <xdr:nvSpPr>
        <xdr:cNvPr id="12476" name="F1_0"/>
        <xdr:cNvSpPr>
          <a:spLocks noChangeShapeType="1"/>
        </xdr:cNvSpPr>
      </xdr:nvSpPr>
      <xdr:spPr bwMode="auto">
        <a:xfrm rot="8100000" flipH="1" flipV="1">
          <a:off x="7487426" y="3326771"/>
          <a:ext cx="19931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32</xdr:col>
      <xdr:colOff>57150</xdr:colOff>
      <xdr:row>13</xdr:row>
      <xdr:rowOff>95250</xdr:rowOff>
    </xdr:from>
    <xdr:to>
      <xdr:col>35</xdr:col>
      <xdr:colOff>55970</xdr:colOff>
      <xdr:row>16</xdr:row>
      <xdr:rowOff>128550</xdr:rowOff>
    </xdr:to>
    <xdr:sp macro="" textlink="">
      <xdr:nvSpPr>
        <xdr:cNvPr id="12477" name="Arc plein 2_1"/>
        <xdr:cNvSpPr>
          <a:spLocks noChangeArrowheads="1"/>
        </xdr:cNvSpPr>
      </xdr:nvSpPr>
      <xdr:spPr bwMode="auto">
        <a:xfrm>
          <a:off x="5543550" y="2543175"/>
          <a:ext cx="51317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32</xdr:col>
      <xdr:colOff>57150</xdr:colOff>
      <xdr:row>13</xdr:row>
      <xdr:rowOff>95250</xdr:rowOff>
    </xdr:from>
    <xdr:to>
      <xdr:col>35</xdr:col>
      <xdr:colOff>55970</xdr:colOff>
      <xdr:row>16</xdr:row>
      <xdr:rowOff>128550</xdr:rowOff>
    </xdr:to>
    <xdr:sp macro="" textlink="">
      <xdr:nvSpPr>
        <xdr:cNvPr id="12484" name="Arc plein 2_2"/>
        <xdr:cNvSpPr>
          <a:spLocks noChangeArrowheads="1"/>
        </xdr:cNvSpPr>
      </xdr:nvSpPr>
      <xdr:spPr bwMode="auto">
        <a:xfrm>
          <a:off x="5543550" y="2543175"/>
          <a:ext cx="51317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</xdr:col>
      <xdr:colOff>133350</xdr:colOff>
      <xdr:row>15</xdr:row>
      <xdr:rowOff>9525</xdr:rowOff>
    </xdr:from>
    <xdr:to>
      <xdr:col>8</xdr:col>
      <xdr:colOff>133350</xdr:colOff>
      <xdr:row>16</xdr:row>
      <xdr:rowOff>9525</xdr:rowOff>
    </xdr:to>
    <xdr:sp macro="" textlink="">
      <xdr:nvSpPr>
        <xdr:cNvPr id="6232" name="Rectangle 88"/>
        <xdr:cNvSpPr>
          <a:spLocks noChangeArrowheads="1"/>
        </xdr:cNvSpPr>
      </xdr:nvSpPr>
      <xdr:spPr bwMode="auto">
        <a:xfrm>
          <a:off x="476250" y="2838450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Maintenance</a:t>
          </a:r>
        </a:p>
      </xdr:txBody>
    </xdr:sp>
    <xdr:clientData/>
  </xdr:twoCellAnchor>
  <xdr:twoCellAnchor editAs="absolute">
    <xdr:from>
      <xdr:col>9</xdr:col>
      <xdr:colOff>142875</xdr:colOff>
      <xdr:row>11</xdr:row>
      <xdr:rowOff>133350</xdr:rowOff>
    </xdr:from>
    <xdr:to>
      <xdr:col>15</xdr:col>
      <xdr:colOff>142875</xdr:colOff>
      <xdr:row>12</xdr:row>
      <xdr:rowOff>133350</xdr:rowOff>
    </xdr:to>
    <xdr:sp macro="" textlink="">
      <xdr:nvSpPr>
        <xdr:cNvPr id="6233" name="Rectangle 89"/>
        <xdr:cNvSpPr>
          <a:spLocks noChangeArrowheads="1"/>
        </xdr:cNvSpPr>
      </xdr:nvSpPr>
      <xdr:spPr bwMode="auto">
        <a:xfrm>
          <a:off x="1685925" y="22002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Capability</a:t>
          </a:r>
        </a:p>
      </xdr:txBody>
    </xdr:sp>
    <xdr:clientData/>
  </xdr:twoCellAnchor>
  <xdr:twoCellAnchor>
    <xdr:from>
      <xdr:col>29</xdr:col>
      <xdr:colOff>57150</xdr:colOff>
      <xdr:row>7</xdr:row>
      <xdr:rowOff>85725</xdr:rowOff>
    </xdr:from>
    <xdr:to>
      <xdr:col>32</xdr:col>
      <xdr:colOff>55971</xdr:colOff>
      <xdr:row>10</xdr:row>
      <xdr:rowOff>119025</xdr:rowOff>
    </xdr:to>
    <xdr:sp macro="" textlink="">
      <xdr:nvSpPr>
        <xdr:cNvPr id="12475" name="Arc plein 4_1"/>
        <xdr:cNvSpPr>
          <a:spLocks noChangeArrowheads="1"/>
        </xdr:cNvSpPr>
      </xdr:nvSpPr>
      <xdr:spPr bwMode="auto">
        <a:xfrm>
          <a:off x="5010150" y="1399518"/>
          <a:ext cx="51120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29</xdr:col>
      <xdr:colOff>57150</xdr:colOff>
      <xdr:row>7</xdr:row>
      <xdr:rowOff>85725</xdr:rowOff>
    </xdr:from>
    <xdr:to>
      <xdr:col>32</xdr:col>
      <xdr:colOff>55971</xdr:colOff>
      <xdr:row>10</xdr:row>
      <xdr:rowOff>119025</xdr:rowOff>
    </xdr:to>
    <xdr:sp macro="" textlink="">
      <xdr:nvSpPr>
        <xdr:cNvPr id="12482" name="Arc plein 4_2"/>
        <xdr:cNvSpPr>
          <a:spLocks noChangeArrowheads="1"/>
        </xdr:cNvSpPr>
      </xdr:nvSpPr>
      <xdr:spPr bwMode="auto">
        <a:xfrm>
          <a:off x="5010150" y="1399518"/>
          <a:ext cx="51120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26</xdr:col>
      <xdr:colOff>28565</xdr:colOff>
      <xdr:row>23</xdr:row>
      <xdr:rowOff>138462</xdr:rowOff>
    </xdr:from>
    <xdr:to>
      <xdr:col>27</xdr:col>
      <xdr:colOff>55772</xdr:colOff>
      <xdr:row>23</xdr:row>
      <xdr:rowOff>138462</xdr:rowOff>
    </xdr:to>
    <xdr:sp macro="" textlink="">
      <xdr:nvSpPr>
        <xdr:cNvPr id="12483" name="F1_1_1"/>
        <xdr:cNvSpPr>
          <a:spLocks noChangeShapeType="1"/>
        </xdr:cNvSpPr>
      </xdr:nvSpPr>
      <xdr:spPr bwMode="auto">
        <a:xfrm flipH="1" flipV="1">
          <a:off x="4486265" y="4491387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33</xdr:col>
      <xdr:colOff>102127</xdr:colOff>
      <xdr:row>26</xdr:row>
      <xdr:rowOff>70726</xdr:rowOff>
    </xdr:from>
    <xdr:to>
      <xdr:col>33</xdr:col>
      <xdr:colOff>102127</xdr:colOff>
      <xdr:row>27</xdr:row>
      <xdr:rowOff>78883</xdr:rowOff>
    </xdr:to>
    <xdr:sp macro="" textlink="">
      <xdr:nvSpPr>
        <xdr:cNvPr id="12514" name="F1_1_0_1"/>
        <xdr:cNvSpPr>
          <a:spLocks noChangeShapeType="1"/>
        </xdr:cNvSpPr>
      </xdr:nvSpPr>
      <xdr:spPr bwMode="auto">
        <a:xfrm rot="3000000" flipH="1" flipV="1">
          <a:off x="5660648" y="5065905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32</xdr:col>
      <xdr:colOff>137040</xdr:colOff>
      <xdr:row>14</xdr:row>
      <xdr:rowOff>121385</xdr:rowOff>
    </xdr:from>
    <xdr:to>
      <xdr:col>33</xdr:col>
      <xdr:colOff>164247</xdr:colOff>
      <xdr:row>14</xdr:row>
      <xdr:rowOff>121385</xdr:rowOff>
    </xdr:to>
    <xdr:sp macro="" textlink="">
      <xdr:nvSpPr>
        <xdr:cNvPr id="12485" name="Line 168"/>
        <xdr:cNvSpPr>
          <a:spLocks noChangeShapeType="1"/>
        </xdr:cNvSpPr>
      </xdr:nvSpPr>
      <xdr:spPr bwMode="auto">
        <a:xfrm rot="2160000" flipH="1" flipV="1">
          <a:off x="5623440" y="2759810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39</xdr:col>
      <xdr:colOff>85725</xdr:colOff>
      <xdr:row>10</xdr:row>
      <xdr:rowOff>28574</xdr:rowOff>
    </xdr:from>
    <xdr:to>
      <xdr:col>42</xdr:col>
      <xdr:colOff>84546</xdr:colOff>
      <xdr:row>13</xdr:row>
      <xdr:rowOff>61874</xdr:rowOff>
    </xdr:to>
    <xdr:sp macro="" textlink="">
      <xdr:nvSpPr>
        <xdr:cNvPr id="12486" name="Arc plein 3_1"/>
        <xdr:cNvSpPr>
          <a:spLocks noChangeArrowheads="1"/>
        </xdr:cNvSpPr>
      </xdr:nvSpPr>
      <xdr:spPr bwMode="auto">
        <a:xfrm>
          <a:off x="6772275" y="1904999"/>
          <a:ext cx="513171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39</xdr:col>
      <xdr:colOff>85725</xdr:colOff>
      <xdr:row>10</xdr:row>
      <xdr:rowOff>28574</xdr:rowOff>
    </xdr:from>
    <xdr:to>
      <xdr:col>42</xdr:col>
      <xdr:colOff>84546</xdr:colOff>
      <xdr:row>13</xdr:row>
      <xdr:rowOff>61874</xdr:rowOff>
    </xdr:to>
    <xdr:sp macro="" textlink="">
      <xdr:nvSpPr>
        <xdr:cNvPr id="12481" name="Arc plein 3_2"/>
        <xdr:cNvSpPr>
          <a:spLocks noChangeArrowheads="1"/>
        </xdr:cNvSpPr>
      </xdr:nvSpPr>
      <xdr:spPr bwMode="auto">
        <a:xfrm>
          <a:off x="6772275" y="1904999"/>
          <a:ext cx="513171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13</xdr:col>
      <xdr:colOff>9525</xdr:colOff>
      <xdr:row>18</xdr:row>
      <xdr:rowOff>0</xdr:rowOff>
    </xdr:from>
    <xdr:to>
      <xdr:col>19</xdr:col>
      <xdr:colOff>9525</xdr:colOff>
      <xdr:row>19</xdr:row>
      <xdr:rowOff>0</xdr:rowOff>
    </xdr:to>
    <xdr:sp macro="" textlink="">
      <xdr:nvSpPr>
        <xdr:cNvPr id="6231" name="Rectangle 87"/>
        <xdr:cNvSpPr>
          <a:spLocks noChangeArrowheads="1"/>
        </xdr:cNvSpPr>
      </xdr:nvSpPr>
      <xdr:spPr bwMode="auto">
        <a:xfrm>
          <a:off x="2238375" y="340042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Breakdowns</a:t>
          </a:r>
        </a:p>
      </xdr:txBody>
    </xdr:sp>
    <xdr:clientData/>
  </xdr:twoCellAnchor>
  <xdr:twoCellAnchor editAs="absolute">
    <xdr:from>
      <xdr:col>27</xdr:col>
      <xdr:colOff>1475</xdr:colOff>
      <xdr:row>9</xdr:row>
      <xdr:rowOff>0</xdr:rowOff>
    </xdr:from>
    <xdr:to>
      <xdr:col>34</xdr:col>
      <xdr:colOff>95251</xdr:colOff>
      <xdr:row>10</xdr:row>
      <xdr:rowOff>0</xdr:rowOff>
    </xdr:to>
    <xdr:sp macro="" textlink="">
      <xdr:nvSpPr>
        <xdr:cNvPr id="6223" name="Rectangle 79"/>
        <xdr:cNvSpPr>
          <a:spLocks noChangeArrowheads="1"/>
        </xdr:cNvSpPr>
      </xdr:nvSpPr>
      <xdr:spPr bwMode="auto">
        <a:xfrm>
          <a:off x="4769208" y="1673679"/>
          <a:ext cx="13404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Quality Policy</a:t>
          </a:r>
        </a:p>
      </xdr:txBody>
    </xdr:sp>
    <xdr:clientData/>
  </xdr:twoCellAnchor>
  <xdr:twoCellAnchor editAs="absolute">
    <xdr:from>
      <xdr:col>24</xdr:col>
      <xdr:colOff>66675</xdr:colOff>
      <xdr:row>23</xdr:row>
      <xdr:rowOff>142875</xdr:rowOff>
    </xdr:from>
    <xdr:to>
      <xdr:col>30</xdr:col>
      <xdr:colOff>66675</xdr:colOff>
      <xdr:row>24</xdr:row>
      <xdr:rowOff>142875</xdr:rowOff>
    </xdr:to>
    <xdr:sp macro="" textlink="">
      <xdr:nvSpPr>
        <xdr:cNvPr id="6219" name="Rectangle 75"/>
        <xdr:cNvSpPr>
          <a:spLocks noChangeArrowheads="1"/>
        </xdr:cNvSpPr>
      </xdr:nvSpPr>
      <xdr:spPr bwMode="auto">
        <a:xfrm>
          <a:off x="4181475" y="4495800"/>
          <a:ext cx="1028700" cy="18097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Controlled</a:t>
          </a:r>
        </a:p>
      </xdr:txBody>
    </xdr:sp>
    <xdr:clientData/>
  </xdr:twoCellAnchor>
  <xdr:twoCellAnchor editAs="absolute">
    <xdr:from>
      <xdr:col>31</xdr:col>
      <xdr:colOff>19050</xdr:colOff>
      <xdr:row>27</xdr:row>
      <xdr:rowOff>85725</xdr:rowOff>
    </xdr:from>
    <xdr:to>
      <xdr:col>37</xdr:col>
      <xdr:colOff>19050</xdr:colOff>
      <xdr:row>28</xdr:row>
      <xdr:rowOff>85725</xdr:rowOff>
    </xdr:to>
    <xdr:sp macro="" textlink="">
      <xdr:nvSpPr>
        <xdr:cNvPr id="6224" name="Rectangle 80"/>
        <xdr:cNvSpPr>
          <a:spLocks noChangeArrowheads="1"/>
        </xdr:cNvSpPr>
      </xdr:nvSpPr>
      <xdr:spPr bwMode="auto">
        <a:xfrm>
          <a:off x="5334000" y="51720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Quality</a:t>
          </a:r>
        </a:p>
      </xdr:txBody>
    </xdr:sp>
    <xdr:clientData/>
  </xdr:twoCellAnchor>
  <xdr:twoCellAnchor editAs="absolute">
    <xdr:from>
      <xdr:col>40</xdr:col>
      <xdr:colOff>0</xdr:colOff>
      <xdr:row>18</xdr:row>
      <xdr:rowOff>20731</xdr:rowOff>
    </xdr:from>
    <xdr:to>
      <xdr:col>47</xdr:col>
      <xdr:colOff>161924</xdr:colOff>
      <xdr:row>19</xdr:row>
      <xdr:rowOff>9525</xdr:rowOff>
    </xdr:to>
    <xdr:sp macro="" textlink="">
      <xdr:nvSpPr>
        <xdr:cNvPr id="6220" name="Rectangle 76"/>
        <xdr:cNvSpPr>
          <a:spLocks noChangeArrowheads="1"/>
        </xdr:cNvSpPr>
      </xdr:nvSpPr>
      <xdr:spPr bwMode="auto">
        <a:xfrm>
          <a:off x="6858000" y="3421156"/>
          <a:ext cx="1362074" cy="179294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Costs</a:t>
          </a:r>
        </a:p>
      </xdr:txBody>
    </xdr:sp>
    <xdr:clientData/>
  </xdr:twoCellAnchor>
  <xdr:twoCellAnchor editAs="absolute">
    <xdr:from>
      <xdr:col>31</xdr:col>
      <xdr:colOff>0</xdr:colOff>
      <xdr:row>15</xdr:row>
      <xdr:rowOff>9525</xdr:rowOff>
    </xdr:from>
    <xdr:to>
      <xdr:col>37</xdr:col>
      <xdr:colOff>0</xdr:colOff>
      <xdr:row>16</xdr:row>
      <xdr:rowOff>9525</xdr:rowOff>
    </xdr:to>
    <xdr:sp macro="" textlink="">
      <xdr:nvSpPr>
        <xdr:cNvPr id="6221" name="Rectangle 77"/>
        <xdr:cNvSpPr>
          <a:spLocks noChangeArrowheads="1"/>
        </xdr:cNvSpPr>
      </xdr:nvSpPr>
      <xdr:spPr bwMode="auto">
        <a:xfrm>
          <a:off x="5314950" y="2838450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Customer needs</a:t>
          </a:r>
        </a:p>
      </xdr:txBody>
    </xdr:sp>
    <xdr:clientData/>
  </xdr:twoCellAnchor>
  <xdr:twoCellAnchor editAs="absolute">
    <xdr:from>
      <xdr:col>38</xdr:col>
      <xdr:colOff>0</xdr:colOff>
      <xdr:row>11</xdr:row>
      <xdr:rowOff>133350</xdr:rowOff>
    </xdr:from>
    <xdr:to>
      <xdr:col>44</xdr:col>
      <xdr:colOff>0</xdr:colOff>
      <xdr:row>12</xdr:row>
      <xdr:rowOff>133350</xdr:rowOff>
    </xdr:to>
    <xdr:sp macro="" textlink="">
      <xdr:nvSpPr>
        <xdr:cNvPr id="6222" name="Rectangle 78"/>
        <xdr:cNvSpPr>
          <a:spLocks noChangeArrowheads="1"/>
        </xdr:cNvSpPr>
      </xdr:nvSpPr>
      <xdr:spPr bwMode="auto">
        <a:xfrm>
          <a:off x="6515100" y="22002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Leadership</a:t>
          </a:r>
        </a:p>
      </xdr:txBody>
    </xdr:sp>
    <xdr:clientData/>
  </xdr:twoCellAnchor>
  <xdr:twoCellAnchor editAs="absolute">
    <xdr:from>
      <xdr:col>10</xdr:col>
      <xdr:colOff>123825</xdr:colOff>
      <xdr:row>23</xdr:row>
      <xdr:rowOff>142875</xdr:rowOff>
    </xdr:from>
    <xdr:to>
      <xdr:col>16</xdr:col>
      <xdr:colOff>123825</xdr:colOff>
      <xdr:row>24</xdr:row>
      <xdr:rowOff>142875</xdr:rowOff>
    </xdr:to>
    <xdr:sp macro="" textlink="">
      <xdr:nvSpPr>
        <xdr:cNvPr id="6228" name="Rectangle 84"/>
        <xdr:cNvSpPr>
          <a:spLocks noChangeArrowheads="1"/>
        </xdr:cNvSpPr>
      </xdr:nvSpPr>
      <xdr:spPr bwMode="auto">
        <a:xfrm>
          <a:off x="1838325" y="4495800"/>
          <a:ext cx="1028700" cy="18097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Hiring</a:t>
          </a:r>
        </a:p>
      </xdr:txBody>
    </xdr:sp>
    <xdr:clientData/>
  </xdr:twoCellAnchor>
  <xdr:twoCellAnchor editAs="absolute">
    <xdr:from>
      <xdr:col>17</xdr:col>
      <xdr:colOff>47625</xdr:colOff>
      <xdr:row>27</xdr:row>
      <xdr:rowOff>85725</xdr:rowOff>
    </xdr:from>
    <xdr:to>
      <xdr:col>23</xdr:col>
      <xdr:colOff>47625</xdr:colOff>
      <xdr:row>28</xdr:row>
      <xdr:rowOff>85725</xdr:rowOff>
    </xdr:to>
    <xdr:sp macro="" textlink="">
      <xdr:nvSpPr>
        <xdr:cNvPr id="6229" name="Rectangle 85"/>
        <xdr:cNvSpPr>
          <a:spLocks noChangeArrowheads="1"/>
        </xdr:cNvSpPr>
      </xdr:nvSpPr>
      <xdr:spPr bwMode="auto">
        <a:xfrm>
          <a:off x="2962275" y="51720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Training</a:t>
          </a:r>
        </a:p>
      </xdr:txBody>
    </xdr:sp>
    <xdr:clientData/>
  </xdr:twoCellAnchor>
  <xdr:twoCellAnchor editAs="absolute">
    <xdr:from>
      <xdr:col>7</xdr:col>
      <xdr:colOff>28575</xdr:colOff>
      <xdr:row>30</xdr:row>
      <xdr:rowOff>152400</xdr:rowOff>
    </xdr:from>
    <xdr:to>
      <xdr:col>13</xdr:col>
      <xdr:colOff>28575</xdr:colOff>
      <xdr:row>31</xdr:row>
      <xdr:rowOff>152400</xdr:rowOff>
    </xdr:to>
    <xdr:sp macro="" textlink="">
      <xdr:nvSpPr>
        <xdr:cNvPr id="6230" name="Rectangle 86"/>
        <xdr:cNvSpPr>
          <a:spLocks noChangeArrowheads="1"/>
        </xdr:cNvSpPr>
      </xdr:nvSpPr>
      <xdr:spPr bwMode="auto">
        <a:xfrm>
          <a:off x="1228725" y="5810250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Turnover</a:t>
          </a:r>
        </a:p>
      </xdr:txBody>
    </xdr:sp>
    <xdr:clientData/>
  </xdr:twoCellAnchor>
  <xdr:twoCellAnchor editAs="absolute">
    <xdr:from>
      <xdr:col>26</xdr:col>
      <xdr:colOff>161925</xdr:colOff>
      <xdr:row>18</xdr:row>
      <xdr:rowOff>0</xdr:rowOff>
    </xdr:from>
    <xdr:to>
      <xdr:col>32</xdr:col>
      <xdr:colOff>161925</xdr:colOff>
      <xdr:row>19</xdr:row>
      <xdr:rowOff>0</xdr:rowOff>
    </xdr:to>
    <xdr:sp macro="" textlink="">
      <xdr:nvSpPr>
        <xdr:cNvPr id="6225" name="Rectangle 81"/>
        <xdr:cNvSpPr>
          <a:spLocks noChangeArrowheads="1"/>
        </xdr:cNvSpPr>
      </xdr:nvSpPr>
      <xdr:spPr bwMode="auto">
        <a:xfrm>
          <a:off x="4619625" y="340042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Inspection</a:t>
          </a:r>
        </a:p>
      </xdr:txBody>
    </xdr:sp>
    <xdr:clientData/>
  </xdr:twoCellAnchor>
  <xdr:twoCellAnchor editAs="absolute">
    <xdr:from>
      <xdr:col>16</xdr:col>
      <xdr:colOff>151086</xdr:colOff>
      <xdr:row>15</xdr:row>
      <xdr:rowOff>9525</xdr:rowOff>
    </xdr:from>
    <xdr:to>
      <xdr:col>22</xdr:col>
      <xdr:colOff>151086</xdr:colOff>
      <xdr:row>16</xdr:row>
      <xdr:rowOff>9525</xdr:rowOff>
    </xdr:to>
    <xdr:sp macro="" textlink="">
      <xdr:nvSpPr>
        <xdr:cNvPr id="6226" name="Rectangle 82"/>
        <xdr:cNvSpPr>
          <a:spLocks noChangeArrowheads="1"/>
        </xdr:cNvSpPr>
      </xdr:nvSpPr>
      <xdr:spPr bwMode="auto">
        <a:xfrm>
          <a:off x="2894286" y="2838450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effectLst/>
              <a:latin typeface="Calibri"/>
            </a:rPr>
            <a:t>Quality</a:t>
          </a:r>
        </a:p>
      </xdr:txBody>
    </xdr:sp>
    <xdr:clientData/>
  </xdr:twoCellAnchor>
  <xdr:twoCellAnchor editAs="absolute">
    <xdr:from>
      <xdr:col>23</xdr:col>
      <xdr:colOff>152400</xdr:colOff>
      <xdr:row>11</xdr:row>
      <xdr:rowOff>133350</xdr:rowOff>
    </xdr:from>
    <xdr:to>
      <xdr:col>29</xdr:col>
      <xdr:colOff>152400</xdr:colOff>
      <xdr:row>12</xdr:row>
      <xdr:rowOff>133350</xdr:rowOff>
    </xdr:to>
    <xdr:sp macro="" textlink="">
      <xdr:nvSpPr>
        <xdr:cNvPr id="6227" name="Rectangle 83"/>
        <xdr:cNvSpPr>
          <a:spLocks noChangeArrowheads="1"/>
        </xdr:cNvSpPr>
      </xdr:nvSpPr>
      <xdr:spPr bwMode="auto">
        <a:xfrm>
          <a:off x="4095750" y="2200275"/>
          <a:ext cx="1028700" cy="1905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27432" tIns="0" rIns="27432" bIns="22860" anchor="b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effectLst/>
              <a:latin typeface="Calibri"/>
            </a:rPr>
            <a:t>Specifications</a:t>
          </a:r>
        </a:p>
      </xdr:txBody>
    </xdr:sp>
    <xdr:clientData/>
  </xdr:twoCellAnchor>
  <xdr:twoCellAnchor>
    <xdr:from>
      <xdr:col>14</xdr:col>
      <xdr:colOff>85725</xdr:colOff>
      <xdr:row>16</xdr:row>
      <xdr:rowOff>87406</xdr:rowOff>
    </xdr:from>
    <xdr:to>
      <xdr:col>17</xdr:col>
      <xdr:colOff>84545</xdr:colOff>
      <xdr:row>19</xdr:row>
      <xdr:rowOff>120706</xdr:rowOff>
    </xdr:to>
    <xdr:sp macro="" textlink="">
      <xdr:nvSpPr>
        <xdr:cNvPr id="12501" name="Arc plein 13_2_0"/>
        <xdr:cNvSpPr>
          <a:spLocks noChangeArrowheads="1"/>
        </xdr:cNvSpPr>
      </xdr:nvSpPr>
      <xdr:spPr bwMode="auto">
        <a:xfrm>
          <a:off x="2486025" y="3106831"/>
          <a:ext cx="51317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4</xdr:col>
      <xdr:colOff>71803</xdr:colOff>
      <xdr:row>13</xdr:row>
      <xdr:rowOff>99646</xdr:rowOff>
    </xdr:from>
    <xdr:to>
      <xdr:col>7</xdr:col>
      <xdr:colOff>70623</xdr:colOff>
      <xdr:row>16</xdr:row>
      <xdr:rowOff>132946</xdr:rowOff>
    </xdr:to>
    <xdr:sp macro="" textlink="">
      <xdr:nvSpPr>
        <xdr:cNvPr id="12508" name="Arc plein 13_1_1_1"/>
        <xdr:cNvSpPr>
          <a:spLocks noChangeArrowheads="1"/>
        </xdr:cNvSpPr>
      </xdr:nvSpPr>
      <xdr:spPr bwMode="auto">
        <a:xfrm>
          <a:off x="757603" y="2547571"/>
          <a:ext cx="51317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4</xdr:col>
      <xdr:colOff>71803</xdr:colOff>
      <xdr:row>13</xdr:row>
      <xdr:rowOff>99646</xdr:rowOff>
    </xdr:from>
    <xdr:to>
      <xdr:col>7</xdr:col>
      <xdr:colOff>70623</xdr:colOff>
      <xdr:row>16</xdr:row>
      <xdr:rowOff>132946</xdr:rowOff>
    </xdr:to>
    <xdr:sp macro="" textlink="">
      <xdr:nvSpPr>
        <xdr:cNvPr id="12509" name="Arc plein 13_2_1_1"/>
        <xdr:cNvSpPr>
          <a:spLocks noChangeArrowheads="1"/>
        </xdr:cNvSpPr>
      </xdr:nvSpPr>
      <xdr:spPr bwMode="auto">
        <a:xfrm>
          <a:off x="757603" y="2547571"/>
          <a:ext cx="51317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5</xdr:col>
      <xdr:colOff>111289</xdr:colOff>
      <xdr:row>14</xdr:row>
      <xdr:rowOff>1150</xdr:rowOff>
    </xdr:from>
    <xdr:to>
      <xdr:col>5</xdr:col>
      <xdr:colOff>111289</xdr:colOff>
      <xdr:row>15</xdr:row>
      <xdr:rowOff>9306</xdr:rowOff>
    </xdr:to>
    <xdr:sp macro="" textlink="">
      <xdr:nvSpPr>
        <xdr:cNvPr id="12504" name="F1_1_0_0_0_0_1_1_0"/>
        <xdr:cNvSpPr>
          <a:spLocks noChangeShapeType="1"/>
        </xdr:cNvSpPr>
      </xdr:nvSpPr>
      <xdr:spPr bwMode="auto">
        <a:xfrm rot="3660000" flipH="1" flipV="1">
          <a:off x="869211" y="2738903"/>
          <a:ext cx="19865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13</xdr:col>
      <xdr:colOff>7614</xdr:colOff>
      <xdr:row>10</xdr:row>
      <xdr:rowOff>122397</xdr:rowOff>
    </xdr:from>
    <xdr:to>
      <xdr:col>13</xdr:col>
      <xdr:colOff>7614</xdr:colOff>
      <xdr:row>11</xdr:row>
      <xdr:rowOff>130554</xdr:rowOff>
    </xdr:to>
    <xdr:sp macro="" textlink="">
      <xdr:nvSpPr>
        <xdr:cNvPr id="12499" name="F1_1_0_0_0_0_0"/>
        <xdr:cNvSpPr>
          <a:spLocks noChangeShapeType="1"/>
        </xdr:cNvSpPr>
      </xdr:nvSpPr>
      <xdr:spPr bwMode="auto">
        <a:xfrm rot="6600000" flipH="1" flipV="1">
          <a:off x="2137135" y="2098151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85725</xdr:colOff>
      <xdr:row>16</xdr:row>
      <xdr:rowOff>87406</xdr:rowOff>
    </xdr:from>
    <xdr:to>
      <xdr:col>17</xdr:col>
      <xdr:colOff>84545</xdr:colOff>
      <xdr:row>19</xdr:row>
      <xdr:rowOff>120706</xdr:rowOff>
    </xdr:to>
    <xdr:sp macro="" textlink="">
      <xdr:nvSpPr>
        <xdr:cNvPr id="12500" name="Arc plein 13_1_0"/>
        <xdr:cNvSpPr>
          <a:spLocks noChangeArrowheads="1"/>
        </xdr:cNvSpPr>
      </xdr:nvSpPr>
      <xdr:spPr bwMode="auto">
        <a:xfrm>
          <a:off x="2486025" y="3106831"/>
          <a:ext cx="51317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30</xdr:col>
      <xdr:colOff>110790</xdr:colOff>
      <xdr:row>7</xdr:row>
      <xdr:rowOff>171845</xdr:rowOff>
    </xdr:from>
    <xdr:to>
      <xdr:col>30</xdr:col>
      <xdr:colOff>110790</xdr:colOff>
      <xdr:row>8</xdr:row>
      <xdr:rowOff>180002</xdr:rowOff>
    </xdr:to>
    <xdr:sp macro="" textlink="">
      <xdr:nvSpPr>
        <xdr:cNvPr id="12507" name="gshjyf"/>
        <xdr:cNvSpPr>
          <a:spLocks noChangeShapeType="1"/>
        </xdr:cNvSpPr>
      </xdr:nvSpPr>
      <xdr:spPr bwMode="auto">
        <a:xfrm rot="4320000" flipH="1" flipV="1">
          <a:off x="5154961" y="1576099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42</xdr:col>
      <xdr:colOff>57150</xdr:colOff>
      <xdr:row>16</xdr:row>
      <xdr:rowOff>96931</xdr:rowOff>
    </xdr:from>
    <xdr:to>
      <xdr:col>45</xdr:col>
      <xdr:colOff>55970</xdr:colOff>
      <xdr:row>19</xdr:row>
      <xdr:rowOff>130231</xdr:rowOff>
    </xdr:to>
    <xdr:sp macro="" textlink="">
      <xdr:nvSpPr>
        <xdr:cNvPr id="12434" name="Arc plein 1_2"/>
        <xdr:cNvSpPr>
          <a:spLocks noChangeArrowheads="1"/>
        </xdr:cNvSpPr>
      </xdr:nvSpPr>
      <xdr:spPr bwMode="auto">
        <a:xfrm>
          <a:off x="7258050" y="3116356"/>
          <a:ext cx="513170" cy="604800"/>
        </a:xfrm>
        <a:custGeom>
          <a:avLst/>
          <a:gdLst>
            <a:gd name="T0" fmla="*/ 377302 w 617483"/>
            <a:gd name="T1" fmla="*/ 74293 h 617483"/>
            <a:gd name="T2" fmla="*/ 485430 w 617483"/>
            <a:gd name="T3" fmla="*/ 289977 h 617483"/>
            <a:gd name="T4" fmla="*/ 257175 w 617483"/>
            <a:gd name="T5" fmla="*/ 304800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42</xdr:col>
      <xdr:colOff>57150</xdr:colOff>
      <xdr:row>16</xdr:row>
      <xdr:rowOff>96931</xdr:rowOff>
    </xdr:from>
    <xdr:to>
      <xdr:col>45</xdr:col>
      <xdr:colOff>55970</xdr:colOff>
      <xdr:row>19</xdr:row>
      <xdr:rowOff>130231</xdr:rowOff>
    </xdr:to>
    <xdr:sp macro="" textlink="">
      <xdr:nvSpPr>
        <xdr:cNvPr id="12433" name="Arc plein 1_1"/>
        <xdr:cNvSpPr>
          <a:spLocks noChangeArrowheads="1"/>
        </xdr:cNvSpPr>
      </xdr:nvSpPr>
      <xdr:spPr bwMode="auto">
        <a:xfrm>
          <a:off x="7258050" y="3116356"/>
          <a:ext cx="513170" cy="604800"/>
        </a:xfrm>
        <a:custGeom>
          <a:avLst/>
          <a:gdLst>
            <a:gd name="T0" fmla="*/ 28732 w 617483"/>
            <a:gd name="T1" fmla="*/ 289976 h 617483"/>
            <a:gd name="T2" fmla="*/ 135357 w 617483"/>
            <a:gd name="T3" fmla="*/ 75280 h 617483"/>
            <a:gd name="T4" fmla="*/ 257175 w 617483"/>
            <a:gd name="T5" fmla="*/ 304800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11</xdr:col>
      <xdr:colOff>66675</xdr:colOff>
      <xdr:row>10</xdr:row>
      <xdr:rowOff>30255</xdr:rowOff>
    </xdr:from>
    <xdr:to>
      <xdr:col>14</xdr:col>
      <xdr:colOff>65496</xdr:colOff>
      <xdr:row>13</xdr:row>
      <xdr:rowOff>63555</xdr:rowOff>
    </xdr:to>
    <xdr:sp macro="" textlink="">
      <xdr:nvSpPr>
        <xdr:cNvPr id="12510" name="Arc plein _1_0_0"/>
        <xdr:cNvSpPr>
          <a:spLocks noChangeArrowheads="1"/>
        </xdr:cNvSpPr>
      </xdr:nvSpPr>
      <xdr:spPr bwMode="auto">
        <a:xfrm>
          <a:off x="1952625" y="1906680"/>
          <a:ext cx="513171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11</xdr:col>
      <xdr:colOff>66675</xdr:colOff>
      <xdr:row>10</xdr:row>
      <xdr:rowOff>30255</xdr:rowOff>
    </xdr:from>
    <xdr:to>
      <xdr:col>14</xdr:col>
      <xdr:colOff>65496</xdr:colOff>
      <xdr:row>13</xdr:row>
      <xdr:rowOff>63555</xdr:rowOff>
    </xdr:to>
    <xdr:sp macro="" textlink="">
      <xdr:nvSpPr>
        <xdr:cNvPr id="12505" name="Arc plein _2"/>
        <xdr:cNvSpPr>
          <a:spLocks noChangeArrowheads="1"/>
        </xdr:cNvSpPr>
      </xdr:nvSpPr>
      <xdr:spPr bwMode="auto">
        <a:xfrm>
          <a:off x="1952625" y="1906680"/>
          <a:ext cx="513171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40</xdr:col>
      <xdr:colOff>135745</xdr:colOff>
      <xdr:row>10</xdr:row>
      <xdr:rowOff>117540</xdr:rowOff>
    </xdr:from>
    <xdr:to>
      <xdr:col>40</xdr:col>
      <xdr:colOff>135745</xdr:colOff>
      <xdr:row>11</xdr:row>
      <xdr:rowOff>125697</xdr:rowOff>
    </xdr:to>
    <xdr:sp macro="" textlink="">
      <xdr:nvSpPr>
        <xdr:cNvPr id="12506" name="iyuhdfuy"/>
        <xdr:cNvSpPr>
          <a:spLocks noChangeShapeType="1"/>
        </xdr:cNvSpPr>
      </xdr:nvSpPr>
      <xdr:spPr bwMode="auto">
        <a:xfrm rot="4320000" flipH="1" flipV="1">
          <a:off x="6894416" y="2093294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16</xdr:col>
      <xdr:colOff>2630</xdr:colOff>
      <xdr:row>16</xdr:row>
      <xdr:rowOff>167815</xdr:rowOff>
    </xdr:from>
    <xdr:to>
      <xdr:col>16</xdr:col>
      <xdr:colOff>2630</xdr:colOff>
      <xdr:row>17</xdr:row>
      <xdr:rowOff>175971</xdr:rowOff>
    </xdr:to>
    <xdr:sp macro="" textlink="">
      <xdr:nvSpPr>
        <xdr:cNvPr id="12503" name="F1_1_0_0_0_0_1_0"/>
        <xdr:cNvSpPr>
          <a:spLocks noChangeShapeType="1"/>
        </xdr:cNvSpPr>
      </xdr:nvSpPr>
      <xdr:spPr bwMode="auto">
        <a:xfrm rot="5700000" flipH="1" flipV="1">
          <a:off x="2646502" y="3286568"/>
          <a:ext cx="19865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38100</xdr:colOff>
      <xdr:row>22</xdr:row>
      <xdr:rowOff>38099</xdr:rowOff>
    </xdr:from>
    <xdr:to>
      <xdr:col>15</xdr:col>
      <xdr:colOff>36920</xdr:colOff>
      <xdr:row>25</xdr:row>
      <xdr:rowOff>84537</xdr:rowOff>
    </xdr:to>
    <xdr:sp macro="" textlink="">
      <xdr:nvSpPr>
        <xdr:cNvPr id="12512" name="Arc plein 10_1"/>
        <xdr:cNvSpPr>
          <a:spLocks noChangeArrowheads="1"/>
        </xdr:cNvSpPr>
      </xdr:nvSpPr>
      <xdr:spPr bwMode="auto">
        <a:xfrm>
          <a:off x="2087617" y="4209392"/>
          <a:ext cx="511200" cy="604800"/>
        </a:xfrm>
        <a:custGeom>
          <a:avLst/>
          <a:gdLst>
            <a:gd name="T0" fmla="*/ 28732 w 617483"/>
            <a:gd name="T1" fmla="*/ 276384 h 617483"/>
            <a:gd name="T2" fmla="*/ 135357 w 617483"/>
            <a:gd name="T3" fmla="*/ 71751 h 617483"/>
            <a:gd name="T4" fmla="*/ 257175 w 617483"/>
            <a:gd name="T5" fmla="*/ 290513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12</xdr:col>
      <xdr:colOff>38100</xdr:colOff>
      <xdr:row>22</xdr:row>
      <xdr:rowOff>38099</xdr:rowOff>
    </xdr:from>
    <xdr:to>
      <xdr:col>15</xdr:col>
      <xdr:colOff>36920</xdr:colOff>
      <xdr:row>25</xdr:row>
      <xdr:rowOff>84537</xdr:rowOff>
    </xdr:to>
    <xdr:sp macro="" textlink="">
      <xdr:nvSpPr>
        <xdr:cNvPr id="12513" name="Arc plein 10_2"/>
        <xdr:cNvSpPr>
          <a:spLocks noChangeArrowheads="1"/>
        </xdr:cNvSpPr>
      </xdr:nvSpPr>
      <xdr:spPr bwMode="auto">
        <a:xfrm>
          <a:off x="2087617" y="4209392"/>
          <a:ext cx="511200" cy="604800"/>
        </a:xfrm>
        <a:custGeom>
          <a:avLst/>
          <a:gdLst>
            <a:gd name="T0" fmla="*/ 377302 w 617483"/>
            <a:gd name="T1" fmla="*/ 70811 h 617483"/>
            <a:gd name="T2" fmla="*/ 485430 w 617483"/>
            <a:gd name="T3" fmla="*/ 276385 h 617483"/>
            <a:gd name="T4" fmla="*/ 257175 w 617483"/>
            <a:gd name="T5" fmla="*/ 290513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12</xdr:col>
      <xdr:colOff>109639</xdr:colOff>
      <xdr:row>23</xdr:row>
      <xdr:rowOff>84444</xdr:rowOff>
    </xdr:from>
    <xdr:to>
      <xdr:col>13</xdr:col>
      <xdr:colOff>136846</xdr:colOff>
      <xdr:row>23</xdr:row>
      <xdr:rowOff>84444</xdr:rowOff>
    </xdr:to>
    <xdr:sp macro="" textlink="">
      <xdr:nvSpPr>
        <xdr:cNvPr id="12520" name="F_10"/>
        <xdr:cNvSpPr>
          <a:spLocks noChangeShapeType="1"/>
        </xdr:cNvSpPr>
      </xdr:nvSpPr>
      <xdr:spPr bwMode="auto">
        <a:xfrm rot="1740000" flipH="1" flipV="1">
          <a:off x="2167039" y="4437369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29</xdr:col>
      <xdr:colOff>102442</xdr:colOff>
      <xdr:row>16</xdr:row>
      <xdr:rowOff>169768</xdr:rowOff>
    </xdr:from>
    <xdr:to>
      <xdr:col>29</xdr:col>
      <xdr:colOff>102442</xdr:colOff>
      <xdr:row>17</xdr:row>
      <xdr:rowOff>177925</xdr:rowOff>
    </xdr:to>
    <xdr:sp macro="" textlink="">
      <xdr:nvSpPr>
        <xdr:cNvPr id="12515" name="F1_1_0_0_1"/>
        <xdr:cNvSpPr>
          <a:spLocks noChangeShapeType="1"/>
        </xdr:cNvSpPr>
      </xdr:nvSpPr>
      <xdr:spPr bwMode="auto">
        <a:xfrm rot="5160000" flipH="1" flipV="1">
          <a:off x="4975163" y="3288522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26</xdr:col>
      <xdr:colOff>153515</xdr:colOff>
      <xdr:row>10</xdr:row>
      <xdr:rowOff>123948</xdr:rowOff>
    </xdr:from>
    <xdr:to>
      <xdr:col>26</xdr:col>
      <xdr:colOff>153515</xdr:colOff>
      <xdr:row>11</xdr:row>
      <xdr:rowOff>132105</xdr:rowOff>
    </xdr:to>
    <xdr:sp macro="" textlink="">
      <xdr:nvSpPr>
        <xdr:cNvPr id="12516" name="F1_1_0_0_0_2"/>
        <xdr:cNvSpPr>
          <a:spLocks noChangeShapeType="1"/>
        </xdr:cNvSpPr>
      </xdr:nvSpPr>
      <xdr:spPr bwMode="auto">
        <a:xfrm rot="6480000" flipH="1" flipV="1">
          <a:off x="4511886" y="2099702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absolute">
    <xdr:from>
      <xdr:col>19</xdr:col>
      <xdr:colOff>60114</xdr:colOff>
      <xdr:row>14</xdr:row>
      <xdr:rowOff>9188</xdr:rowOff>
    </xdr:from>
    <xdr:to>
      <xdr:col>19</xdr:col>
      <xdr:colOff>60114</xdr:colOff>
      <xdr:row>15</xdr:row>
      <xdr:rowOff>17345</xdr:rowOff>
    </xdr:to>
    <xdr:sp macro="" textlink="">
      <xdr:nvSpPr>
        <xdr:cNvPr id="12511" name="F1_1_0_0_0_1"/>
        <xdr:cNvSpPr>
          <a:spLocks noChangeShapeType="1"/>
        </xdr:cNvSpPr>
      </xdr:nvSpPr>
      <xdr:spPr bwMode="auto">
        <a:xfrm rot="3000000" flipH="1" flipV="1">
          <a:off x="3218335" y="2746942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133350</xdr:colOff>
      <xdr:row>29</xdr:row>
      <xdr:rowOff>47624</xdr:rowOff>
    </xdr:from>
    <xdr:to>
      <xdr:col>11</xdr:col>
      <xdr:colOff>132171</xdr:colOff>
      <xdr:row>32</xdr:row>
      <xdr:rowOff>71324</xdr:rowOff>
    </xdr:to>
    <xdr:sp macro="" textlink="">
      <xdr:nvSpPr>
        <xdr:cNvPr id="12518" name="Arc plein 12_1"/>
        <xdr:cNvSpPr>
          <a:spLocks noChangeArrowheads="1"/>
        </xdr:cNvSpPr>
      </xdr:nvSpPr>
      <xdr:spPr bwMode="auto">
        <a:xfrm>
          <a:off x="1499695" y="5532710"/>
          <a:ext cx="511200" cy="595200"/>
        </a:xfrm>
        <a:custGeom>
          <a:avLst/>
          <a:gdLst>
            <a:gd name="T0" fmla="*/ 28732 w 617483"/>
            <a:gd name="T1" fmla="*/ 280914 h 617483"/>
            <a:gd name="T2" fmla="*/ 135357 w 617483"/>
            <a:gd name="T3" fmla="*/ 72927 h 617483"/>
            <a:gd name="T4" fmla="*/ 257175 w 617483"/>
            <a:gd name="T5" fmla="*/ 295275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8</xdr:col>
      <xdr:colOff>133350</xdr:colOff>
      <xdr:row>29</xdr:row>
      <xdr:rowOff>47624</xdr:rowOff>
    </xdr:from>
    <xdr:to>
      <xdr:col>11</xdr:col>
      <xdr:colOff>132171</xdr:colOff>
      <xdr:row>32</xdr:row>
      <xdr:rowOff>71324</xdr:rowOff>
    </xdr:to>
    <xdr:sp macro="" textlink="">
      <xdr:nvSpPr>
        <xdr:cNvPr id="12519" name="Arc plein 12_2"/>
        <xdr:cNvSpPr>
          <a:spLocks noChangeArrowheads="1"/>
        </xdr:cNvSpPr>
      </xdr:nvSpPr>
      <xdr:spPr bwMode="auto">
        <a:xfrm>
          <a:off x="1499695" y="5532710"/>
          <a:ext cx="511200" cy="595200"/>
        </a:xfrm>
        <a:custGeom>
          <a:avLst/>
          <a:gdLst>
            <a:gd name="T0" fmla="*/ 377302 w 617483"/>
            <a:gd name="T1" fmla="*/ 71972 h 617483"/>
            <a:gd name="T2" fmla="*/ 485430 w 617483"/>
            <a:gd name="T3" fmla="*/ 280915 h 617483"/>
            <a:gd name="T4" fmla="*/ 257175 w 617483"/>
            <a:gd name="T5" fmla="*/ 295275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4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9</xdr:col>
      <xdr:colOff>47403</xdr:colOff>
      <xdr:row>30</xdr:row>
      <xdr:rowOff>62715</xdr:rowOff>
    </xdr:from>
    <xdr:to>
      <xdr:col>10</xdr:col>
      <xdr:colOff>74610</xdr:colOff>
      <xdr:row>30</xdr:row>
      <xdr:rowOff>62715</xdr:rowOff>
    </xdr:to>
    <xdr:sp macro="" textlink="">
      <xdr:nvSpPr>
        <xdr:cNvPr id="12502" name="F_12"/>
        <xdr:cNvSpPr>
          <a:spLocks noChangeShapeType="1"/>
        </xdr:cNvSpPr>
      </xdr:nvSpPr>
      <xdr:spPr bwMode="auto">
        <a:xfrm rot="2580000" flipH="1" flipV="1">
          <a:off x="1590453" y="5720565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142875</xdr:colOff>
      <xdr:row>25</xdr:row>
      <xdr:rowOff>161924</xdr:rowOff>
    </xdr:from>
    <xdr:to>
      <xdr:col>21</xdr:col>
      <xdr:colOff>141696</xdr:colOff>
      <xdr:row>29</xdr:row>
      <xdr:rowOff>11293</xdr:rowOff>
    </xdr:to>
    <xdr:sp macro="" textlink="">
      <xdr:nvSpPr>
        <xdr:cNvPr id="12521" name="Arc plein 11_1"/>
        <xdr:cNvSpPr>
          <a:spLocks noChangeArrowheads="1"/>
        </xdr:cNvSpPr>
      </xdr:nvSpPr>
      <xdr:spPr bwMode="auto">
        <a:xfrm>
          <a:off x="3217151" y="4891579"/>
          <a:ext cx="511200" cy="604800"/>
        </a:xfrm>
        <a:custGeom>
          <a:avLst/>
          <a:gdLst>
            <a:gd name="T0" fmla="*/ 28732 w 617483"/>
            <a:gd name="T1" fmla="*/ 285445 h 617483"/>
            <a:gd name="T2" fmla="*/ 135357 w 617483"/>
            <a:gd name="T3" fmla="*/ 74103 h 617483"/>
            <a:gd name="T4" fmla="*/ 257175 w 617483"/>
            <a:gd name="T5" fmla="*/ 300038 h 617483"/>
            <a:gd name="T6" fmla="*/ 5898240 60000 65536"/>
            <a:gd name="T7" fmla="*/ 0 60000 65536"/>
            <a:gd name="T8" fmla="*/ 11796480 60000 65536"/>
            <a:gd name="T9" fmla="*/ 462 w 617483"/>
            <a:gd name="T10" fmla="*/ 47404 h 617483"/>
            <a:gd name="T11" fmla="*/ 180645 w 617483"/>
            <a:gd name="T12" fmla="*/ 295589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62" y="291863"/>
              </a:moveTo>
              <a:lnTo>
                <a:pt x="461" y="291862"/>
              </a:lnTo>
              <a:cubicBezTo>
                <a:pt x="5936" y="191862"/>
                <a:pt x="59577" y="100730"/>
                <a:pt x="144350" y="47404"/>
              </a:cubicBezTo>
              <a:lnTo>
                <a:pt x="180645" y="105102"/>
              </a:lnTo>
              <a:lnTo>
                <a:pt x="180644" y="105101"/>
              </a:lnTo>
              <a:cubicBezTo>
                <a:pt x="114587" y="146654"/>
                <a:pt x="72790" y="217666"/>
                <a:pt x="68523" y="295589"/>
              </a:cubicBezTo>
              <a:close/>
            </a:path>
          </a:pathLst>
        </a:custGeom>
        <a:solidFill>
          <a:srgbClr val="FF00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18</xdr:col>
      <xdr:colOff>142875</xdr:colOff>
      <xdr:row>25</xdr:row>
      <xdr:rowOff>161924</xdr:rowOff>
    </xdr:from>
    <xdr:to>
      <xdr:col>21</xdr:col>
      <xdr:colOff>141696</xdr:colOff>
      <xdr:row>29</xdr:row>
      <xdr:rowOff>11293</xdr:rowOff>
    </xdr:to>
    <xdr:sp macro="" textlink="">
      <xdr:nvSpPr>
        <xdr:cNvPr id="12522" name="Arc plein 11_2"/>
        <xdr:cNvSpPr>
          <a:spLocks noChangeArrowheads="1"/>
        </xdr:cNvSpPr>
      </xdr:nvSpPr>
      <xdr:spPr bwMode="auto">
        <a:xfrm>
          <a:off x="3217151" y="4891579"/>
          <a:ext cx="511200" cy="604800"/>
        </a:xfrm>
        <a:custGeom>
          <a:avLst/>
          <a:gdLst>
            <a:gd name="T0" fmla="*/ 377302 w 617483"/>
            <a:gd name="T1" fmla="*/ 73132 h 617483"/>
            <a:gd name="T2" fmla="*/ 485430 w 617483"/>
            <a:gd name="T3" fmla="*/ 285446 h 617483"/>
            <a:gd name="T4" fmla="*/ 257175 w 617483"/>
            <a:gd name="T5" fmla="*/ 300038 h 617483"/>
            <a:gd name="T6" fmla="*/ 11796480 60000 65536"/>
            <a:gd name="T7" fmla="*/ 5898240 60000 65536"/>
            <a:gd name="T8" fmla="*/ 0 60000 65536"/>
            <a:gd name="T9" fmla="*/ 434927 w 617483"/>
            <a:gd name="T10" fmla="*/ 46065 h 617483"/>
            <a:gd name="T11" fmla="*/ 617021 w 617483"/>
            <a:gd name="T12" fmla="*/ 295605 h 6174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17483" h="617483">
              <a:moveTo>
                <a:pt x="470983" y="46065"/>
              </a:moveTo>
              <a:lnTo>
                <a:pt x="470982" y="46065"/>
              </a:lnTo>
              <a:cubicBezTo>
                <a:pt x="556948" y="99161"/>
                <a:pt x="611492" y="190961"/>
                <a:pt x="617020" y="291851"/>
              </a:cubicBezTo>
              <a:lnTo>
                <a:pt x="548509" y="295605"/>
              </a:lnTo>
              <a:lnTo>
                <a:pt x="548509" y="295604"/>
              </a:lnTo>
              <a:cubicBezTo>
                <a:pt x="544210" y="217137"/>
                <a:pt x="501787" y="145738"/>
                <a:pt x="434927" y="104442"/>
              </a:cubicBezTo>
              <a:close/>
            </a:path>
          </a:pathLst>
        </a:custGeom>
        <a:solidFill>
          <a:srgbClr val="99CC00"/>
        </a:solidFill>
        <a:ln w="12700" cmpd="sng" algn="ctr">
          <a:noFill/>
          <a:prstDash val="solid"/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absolute">
    <xdr:from>
      <xdr:col>19</xdr:col>
      <xdr:colOff>38006</xdr:colOff>
      <xdr:row>27</xdr:row>
      <xdr:rowOff>24452</xdr:rowOff>
    </xdr:from>
    <xdr:to>
      <xdr:col>20</xdr:col>
      <xdr:colOff>65213</xdr:colOff>
      <xdr:row>27</xdr:row>
      <xdr:rowOff>24452</xdr:rowOff>
    </xdr:to>
    <xdr:sp macro="" textlink="">
      <xdr:nvSpPr>
        <xdr:cNvPr id="12517" name="F_11"/>
        <xdr:cNvSpPr>
          <a:spLocks noChangeShapeType="1"/>
        </xdr:cNvSpPr>
      </xdr:nvSpPr>
      <xdr:spPr bwMode="auto">
        <a:xfrm rot="1620000" flipH="1" flipV="1">
          <a:off x="3295556" y="5110802"/>
          <a:ext cx="1986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533400</xdr:colOff>
      <xdr:row>10</xdr:row>
      <xdr:rowOff>152400</xdr:rowOff>
    </xdr:from>
    <xdr:to>
      <xdr:col>3</xdr:col>
      <xdr:colOff>1771650</xdr:colOff>
      <xdr:row>12</xdr:row>
      <xdr:rowOff>57616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2343150" y="2476500"/>
          <a:ext cx="13335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 Embryonnaire</a:t>
          </a:r>
        </a:p>
      </xdr:txBody>
    </xdr:sp>
    <xdr:clientData/>
  </xdr:twoCellAnchor>
  <xdr:twoCellAnchor editAs="absolute">
    <xdr:from>
      <xdr:col>7</xdr:col>
      <xdr:colOff>600075</xdr:colOff>
      <xdr:row>10</xdr:row>
      <xdr:rowOff>133350</xdr:rowOff>
    </xdr:from>
    <xdr:to>
      <xdr:col>8</xdr:col>
      <xdr:colOff>628650</xdr:colOff>
      <xdr:row>12</xdr:row>
      <xdr:rowOff>38566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4876800" y="2457450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Croissant</a:t>
          </a:r>
        </a:p>
      </xdr:txBody>
    </xdr:sp>
    <xdr:clientData/>
  </xdr:twoCellAnchor>
  <xdr:twoCellAnchor editAs="absolute">
    <xdr:from>
      <xdr:col>11</xdr:col>
      <xdr:colOff>534761</xdr:colOff>
      <xdr:row>10</xdr:row>
      <xdr:rowOff>133350</xdr:rowOff>
    </xdr:from>
    <xdr:to>
      <xdr:col>12</xdr:col>
      <xdr:colOff>401411</xdr:colOff>
      <xdr:row>12</xdr:row>
      <xdr:rowOff>38566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7305675" y="2457450"/>
          <a:ext cx="7334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Mature</a:t>
          </a:r>
        </a:p>
      </xdr:txBody>
    </xdr:sp>
    <xdr:clientData/>
  </xdr:twoCellAnchor>
  <xdr:twoCellAnchor editAs="absolute">
    <xdr:from>
      <xdr:col>15</xdr:col>
      <xdr:colOff>417739</xdr:colOff>
      <xdr:row>10</xdr:row>
      <xdr:rowOff>104775</xdr:rowOff>
    </xdr:from>
    <xdr:to>
      <xdr:col>16</xdr:col>
      <xdr:colOff>436789</xdr:colOff>
      <xdr:row>12</xdr:row>
      <xdr:rowOff>9991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696450" y="2428875"/>
          <a:ext cx="876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En déclin</a:t>
          </a:r>
        </a:p>
      </xdr:txBody>
    </xdr:sp>
    <xdr:clientData/>
  </xdr:twoCellAnchor>
  <xdr:twoCellAnchor editAs="absolute">
    <xdr:from>
      <xdr:col>2</xdr:col>
      <xdr:colOff>186417</xdr:colOff>
      <xdr:row>14</xdr:row>
      <xdr:rowOff>0</xdr:rowOff>
    </xdr:from>
    <xdr:to>
      <xdr:col>2</xdr:col>
      <xdr:colOff>1054412</xdr:colOff>
      <xdr:row>15</xdr:row>
      <xdr:rowOff>87653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730703" y="3102429"/>
          <a:ext cx="867995" cy="27815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Dominant</a:t>
          </a:r>
        </a:p>
      </xdr:txBody>
    </xdr:sp>
    <xdr:clientData/>
  </xdr:twoCellAnchor>
  <xdr:twoCellAnchor editAs="absolute">
    <xdr:from>
      <xdr:col>2</xdr:col>
      <xdr:colOff>193902</xdr:colOff>
      <xdr:row>24</xdr:row>
      <xdr:rowOff>0</xdr:rowOff>
    </xdr:from>
    <xdr:to>
      <xdr:col>2</xdr:col>
      <xdr:colOff>1041627</xdr:colOff>
      <xdr:row>25</xdr:row>
      <xdr:rowOff>104775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741590" y="4810125"/>
          <a:ext cx="847725" cy="2952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Favorable</a:t>
          </a:r>
        </a:p>
      </xdr:txBody>
    </xdr:sp>
    <xdr:clientData/>
  </xdr:twoCellAnchor>
  <xdr:twoCellAnchor editAs="absolute">
    <xdr:from>
      <xdr:col>2</xdr:col>
      <xdr:colOff>354463</xdr:colOff>
      <xdr:row>29</xdr:row>
      <xdr:rowOff>9525</xdr:rowOff>
    </xdr:from>
    <xdr:to>
      <xdr:col>2</xdr:col>
      <xdr:colOff>1052988</xdr:colOff>
      <xdr:row>30</xdr:row>
      <xdr:rowOff>97178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02151" y="5676900"/>
          <a:ext cx="698525" cy="27815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Tenable</a:t>
          </a:r>
        </a:p>
      </xdr:txBody>
    </xdr:sp>
    <xdr:clientData/>
  </xdr:twoCellAnchor>
  <xdr:twoCellAnchor editAs="absolute">
    <xdr:from>
      <xdr:col>3</xdr:col>
      <xdr:colOff>0</xdr:colOff>
      <xdr:row>13</xdr:row>
      <xdr:rowOff>0</xdr:rowOff>
    </xdr:from>
    <xdr:to>
      <xdr:col>18</xdr:col>
      <xdr:colOff>13606</xdr:colOff>
      <xdr:row>37</xdr:row>
      <xdr:rowOff>0</xdr:rowOff>
    </xdr:to>
    <xdr:grpSp>
      <xdr:nvGrpSpPr>
        <xdr:cNvPr id="51" name="Groupe 50"/>
        <xdr:cNvGrpSpPr/>
      </xdr:nvGrpSpPr>
      <xdr:grpSpPr>
        <a:xfrm>
          <a:off x="1796143" y="2925536"/>
          <a:ext cx="9865177" cy="4177393"/>
          <a:chOff x="1796143" y="2925536"/>
          <a:chExt cx="9388930" cy="4177393"/>
        </a:xfrm>
      </xdr:grpSpPr>
      <xdr:sp macro="" textlink="">
        <xdr:nvSpPr>
          <xdr:cNvPr id="11266" name="Rectangle 2"/>
          <xdr:cNvSpPr>
            <a:spLocks noChangeArrowheads="1"/>
          </xdr:cNvSpPr>
        </xdr:nvSpPr>
        <xdr:spPr bwMode="auto">
          <a:xfrm>
            <a:off x="1796143" y="2925536"/>
            <a:ext cx="2276475" cy="738868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All out push for share</a:t>
            </a:r>
            <a:endParaRPr lang="en-US" sz="1200"/>
          </a:p>
        </xdr:txBody>
      </xdr:sp>
      <xdr:sp macro="" textlink="">
        <xdr:nvSpPr>
          <xdr:cNvPr id="11274" name="Rectangle 10"/>
          <xdr:cNvSpPr>
            <a:spLocks noChangeArrowheads="1"/>
          </xdr:cNvSpPr>
        </xdr:nvSpPr>
        <xdr:spPr bwMode="auto">
          <a:xfrm>
            <a:off x="1796143" y="3778704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All out push for share</a:t>
            </a:r>
            <a:endParaRPr lang="en-US" sz="1200"/>
          </a:p>
        </xdr:txBody>
      </xdr:sp>
      <xdr:sp macro="" textlink="">
        <xdr:nvSpPr>
          <xdr:cNvPr id="11275" name="Rectangle 11"/>
          <xdr:cNvSpPr>
            <a:spLocks noChangeArrowheads="1"/>
          </xdr:cNvSpPr>
        </xdr:nvSpPr>
        <xdr:spPr bwMode="auto">
          <a:xfrm>
            <a:off x="1796143" y="4626429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selective/all out push for share</a:t>
            </a:r>
            <a:endParaRPr lang="en-US" sz="1200"/>
          </a:p>
        </xdr:txBody>
      </xdr:sp>
      <xdr:sp macro="" textlink="">
        <xdr:nvSpPr>
          <xdr:cNvPr id="11276" name="Rectangle 12"/>
          <xdr:cNvSpPr>
            <a:spLocks noChangeArrowheads="1"/>
          </xdr:cNvSpPr>
        </xdr:nvSpPr>
        <xdr:spPr bwMode="auto">
          <a:xfrm>
            <a:off x="1796143" y="5483679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Selective push for position</a:t>
            </a:r>
            <a:endParaRPr lang="en-US" sz="1200"/>
          </a:p>
        </xdr:txBody>
      </xdr:sp>
      <xdr:sp macro="" textlink="">
        <xdr:nvSpPr>
          <xdr:cNvPr id="11277" name="Rectangle 13"/>
          <xdr:cNvSpPr>
            <a:spLocks noChangeArrowheads="1"/>
          </xdr:cNvSpPr>
        </xdr:nvSpPr>
        <xdr:spPr bwMode="auto">
          <a:xfrm>
            <a:off x="1796143" y="6350454"/>
            <a:ext cx="2276475" cy="752475"/>
          </a:xfrm>
          <a:prstGeom prst="rect">
            <a:avLst/>
          </a:prstGeom>
          <a:solidFill>
            <a:srgbClr val="E6FF89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Up or out</a:t>
            </a:r>
            <a:endParaRPr lang="en-US" sz="1200"/>
          </a:p>
        </xdr:txBody>
      </xdr:sp>
      <xdr:sp macro="" textlink="">
        <xdr:nvSpPr>
          <xdr:cNvPr id="11278" name="Rectangle 14"/>
          <xdr:cNvSpPr>
            <a:spLocks noChangeArrowheads="1"/>
          </xdr:cNvSpPr>
        </xdr:nvSpPr>
        <xdr:spPr bwMode="auto">
          <a:xfrm>
            <a:off x="4173312" y="2925536"/>
            <a:ext cx="2276475" cy="738868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hold share</a:t>
            </a:r>
            <a:endParaRPr lang="en-US" sz="1200"/>
          </a:p>
        </xdr:txBody>
      </xdr:sp>
      <xdr:sp macro="" textlink="">
        <xdr:nvSpPr>
          <xdr:cNvPr id="11279" name="Rectangle 15"/>
          <xdr:cNvSpPr>
            <a:spLocks noChangeArrowheads="1"/>
          </xdr:cNvSpPr>
        </xdr:nvSpPr>
        <xdr:spPr bwMode="auto">
          <a:xfrm>
            <a:off x="4173312" y="3778704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push for share</a:t>
            </a:r>
            <a:endParaRPr lang="en-US" sz="1200"/>
          </a:p>
        </xdr:txBody>
      </xdr:sp>
      <xdr:sp macro="" textlink="">
        <xdr:nvSpPr>
          <xdr:cNvPr id="11280" name="Rectangle 16"/>
          <xdr:cNvSpPr>
            <a:spLocks noChangeArrowheads="1"/>
          </xdr:cNvSpPr>
        </xdr:nvSpPr>
        <xdr:spPr bwMode="auto">
          <a:xfrm>
            <a:off x="4173312" y="4626429"/>
            <a:ext cx="2276475" cy="752475"/>
          </a:xfrm>
          <a:prstGeom prst="rect">
            <a:avLst/>
          </a:prstGeom>
          <a:solidFill>
            <a:srgbClr val="C1E6FF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selective push for share</a:t>
            </a:r>
            <a:endParaRPr lang="en-US" sz="1200"/>
          </a:p>
        </xdr:txBody>
      </xdr:sp>
      <xdr:sp macro="" textlink="">
        <xdr:nvSpPr>
          <xdr:cNvPr id="11281" name="Rectangle 17"/>
          <xdr:cNvSpPr>
            <a:spLocks noChangeArrowheads="1"/>
          </xdr:cNvSpPr>
        </xdr:nvSpPr>
        <xdr:spPr bwMode="auto">
          <a:xfrm>
            <a:off x="4173312" y="5483679"/>
            <a:ext cx="2276475" cy="752475"/>
          </a:xfrm>
          <a:prstGeom prst="rect">
            <a:avLst/>
          </a:prstGeom>
          <a:solidFill>
            <a:srgbClr val="E6FF89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Find niche</a:t>
            </a:r>
            <a:endParaRPr lang="en-US" sz="1200"/>
          </a:p>
        </xdr:txBody>
      </xdr:sp>
      <xdr:sp macro="" textlink="">
        <xdr:nvSpPr>
          <xdr:cNvPr id="11282" name="Rectangle 18"/>
          <xdr:cNvSpPr>
            <a:spLocks noChangeArrowheads="1"/>
          </xdr:cNvSpPr>
        </xdr:nvSpPr>
        <xdr:spPr bwMode="auto">
          <a:xfrm>
            <a:off x="4173312" y="6350454"/>
            <a:ext cx="2276475" cy="752475"/>
          </a:xfrm>
          <a:prstGeom prst="rect">
            <a:avLst/>
          </a:prstGeom>
          <a:solidFill>
            <a:srgbClr val="FEBD76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Turnaround/abandon</a:t>
            </a:r>
            <a:endParaRPr lang="en-US" sz="1200"/>
          </a:p>
        </xdr:txBody>
      </xdr:sp>
      <xdr:sp macro="" textlink="">
        <xdr:nvSpPr>
          <xdr:cNvPr id="11283" name="Rectangle 19"/>
          <xdr:cNvSpPr>
            <a:spLocks noChangeArrowheads="1"/>
          </xdr:cNvSpPr>
        </xdr:nvSpPr>
        <xdr:spPr bwMode="auto">
          <a:xfrm>
            <a:off x="6540956" y="2925536"/>
            <a:ext cx="2276475" cy="738868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hold position</a:t>
            </a:r>
            <a:endParaRPr lang="en-US" sz="1200"/>
          </a:p>
        </xdr:txBody>
      </xdr:sp>
      <xdr:sp macro="" textlink="">
        <xdr:nvSpPr>
          <xdr:cNvPr id="11284" name="Rectangle 20"/>
          <xdr:cNvSpPr>
            <a:spLocks noChangeArrowheads="1"/>
          </xdr:cNvSpPr>
        </xdr:nvSpPr>
        <xdr:spPr bwMode="auto">
          <a:xfrm>
            <a:off x="6540956" y="3778704"/>
            <a:ext cx="2276475" cy="752475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hold position</a:t>
            </a:r>
            <a:endParaRPr lang="en-US" sz="1200"/>
          </a:p>
        </xdr:txBody>
      </xdr:sp>
      <xdr:sp macro="" textlink="">
        <xdr:nvSpPr>
          <xdr:cNvPr id="11285" name="Rectangle 21"/>
          <xdr:cNvSpPr>
            <a:spLocks noChangeArrowheads="1"/>
          </xdr:cNvSpPr>
        </xdr:nvSpPr>
        <xdr:spPr bwMode="auto">
          <a:xfrm>
            <a:off x="6540956" y="4626429"/>
            <a:ext cx="2276475" cy="752475"/>
          </a:xfrm>
          <a:prstGeom prst="rect">
            <a:avLst/>
          </a:prstGeom>
          <a:solidFill>
            <a:srgbClr val="E6FF89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Find niche</a:t>
            </a:r>
            <a:endParaRPr lang="en-US" sz="1200"/>
          </a:p>
        </xdr:txBody>
      </xdr:sp>
      <xdr:sp macro="" textlink="">
        <xdr:nvSpPr>
          <xdr:cNvPr id="11286" name="Rectangle 22"/>
          <xdr:cNvSpPr>
            <a:spLocks noChangeArrowheads="1"/>
          </xdr:cNvSpPr>
        </xdr:nvSpPr>
        <xdr:spPr bwMode="auto">
          <a:xfrm>
            <a:off x="6540956" y="5483679"/>
            <a:ext cx="2276475" cy="752475"/>
          </a:xfrm>
          <a:prstGeom prst="rect">
            <a:avLst/>
          </a:prstGeom>
          <a:solidFill>
            <a:srgbClr val="FEBD76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Fond niche/ Withdrawal</a:t>
            </a:r>
            <a:endParaRPr lang="en-US" sz="1200"/>
          </a:p>
        </xdr:txBody>
      </xdr:sp>
      <xdr:sp macro="" textlink="">
        <xdr:nvSpPr>
          <xdr:cNvPr id="11287" name="Rectangle 23"/>
          <xdr:cNvSpPr>
            <a:spLocks noChangeArrowheads="1"/>
          </xdr:cNvSpPr>
        </xdr:nvSpPr>
        <xdr:spPr bwMode="auto">
          <a:xfrm>
            <a:off x="6540955" y="6350454"/>
            <a:ext cx="2276475" cy="752475"/>
          </a:xfrm>
          <a:prstGeom prst="rect">
            <a:avLst/>
          </a:prstGeom>
          <a:solidFill>
            <a:srgbClr val="FEBD76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withdrawal</a:t>
            </a:r>
            <a:endParaRPr lang="en-US" sz="1200"/>
          </a:p>
        </xdr:txBody>
      </xdr:sp>
      <xdr:sp macro="" textlink="">
        <xdr:nvSpPr>
          <xdr:cNvPr id="11288" name="Rectangle 24"/>
          <xdr:cNvSpPr>
            <a:spLocks noChangeArrowheads="1"/>
          </xdr:cNvSpPr>
        </xdr:nvSpPr>
        <xdr:spPr bwMode="auto">
          <a:xfrm>
            <a:off x="8908598" y="2925536"/>
            <a:ext cx="2276475" cy="738868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hold position</a:t>
            </a:r>
            <a:endParaRPr lang="en-US" sz="1200"/>
          </a:p>
        </xdr:txBody>
      </xdr:sp>
      <xdr:sp macro="" textlink="">
        <xdr:nvSpPr>
          <xdr:cNvPr id="11289" name="Rectangle 25"/>
          <xdr:cNvSpPr>
            <a:spLocks noChangeArrowheads="1"/>
          </xdr:cNvSpPr>
        </xdr:nvSpPr>
        <xdr:spPr bwMode="auto">
          <a:xfrm>
            <a:off x="8908598" y="3778704"/>
            <a:ext cx="2276475" cy="752475"/>
          </a:xfrm>
          <a:prstGeom prst="rect">
            <a:avLst/>
          </a:prstGeom>
          <a:solidFill>
            <a:srgbClr val="CCFFCC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rtl="0"/>
            <a:r>
              <a:rPr lang="en-US" sz="1100" b="0" i="0" baseline="0">
                <a:latin typeface="+mn-lt"/>
                <a:ea typeface="+mn-ea"/>
                <a:cs typeface="+mn-cs"/>
              </a:rPr>
              <a:t>hold position/harvest</a:t>
            </a:r>
            <a:endParaRPr lang="en-US" sz="1200"/>
          </a:p>
        </xdr:txBody>
      </xdr:sp>
      <xdr:sp macro="" textlink="">
        <xdr:nvSpPr>
          <xdr:cNvPr id="11290" name="Rectangle 26"/>
          <xdr:cNvSpPr>
            <a:spLocks noChangeArrowheads="1"/>
          </xdr:cNvSpPr>
        </xdr:nvSpPr>
        <xdr:spPr bwMode="auto">
          <a:xfrm>
            <a:off x="8908598" y="4626429"/>
            <a:ext cx="2276475" cy="752475"/>
          </a:xfrm>
          <a:prstGeom prst="rect">
            <a:avLst/>
          </a:prstGeom>
          <a:solidFill>
            <a:srgbClr val="E6FF89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harvest</a:t>
            </a:r>
            <a:endParaRPr lang="en-US" sz="1200"/>
          </a:p>
        </xdr:txBody>
      </xdr:sp>
      <xdr:sp macro="" textlink="">
        <xdr:nvSpPr>
          <xdr:cNvPr id="11291" name="Rectangle 27"/>
          <xdr:cNvSpPr>
            <a:spLocks noChangeArrowheads="1"/>
          </xdr:cNvSpPr>
        </xdr:nvSpPr>
        <xdr:spPr bwMode="auto">
          <a:xfrm>
            <a:off x="8908598" y="5483679"/>
            <a:ext cx="2276475" cy="752475"/>
          </a:xfrm>
          <a:prstGeom prst="rect">
            <a:avLst/>
          </a:prstGeom>
          <a:solidFill>
            <a:srgbClr val="FEBD76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withdrawal</a:t>
            </a:r>
            <a:endParaRPr lang="en-US" sz="1200"/>
          </a:p>
        </xdr:txBody>
      </xdr:sp>
      <xdr:sp macro="" textlink="">
        <xdr:nvSpPr>
          <xdr:cNvPr id="11292" name="Rectangle 28"/>
          <xdr:cNvSpPr>
            <a:spLocks noChangeArrowheads="1"/>
          </xdr:cNvSpPr>
        </xdr:nvSpPr>
        <xdr:spPr bwMode="auto">
          <a:xfrm>
            <a:off x="8908596" y="6350454"/>
            <a:ext cx="2276475" cy="752475"/>
          </a:xfrm>
          <a:prstGeom prst="rect">
            <a:avLst/>
          </a:prstGeom>
          <a:solidFill>
            <a:srgbClr val="FF8B8B"/>
          </a:solidFill>
          <a:ln w="9525">
            <a:noFill/>
            <a:miter lim="800000"/>
            <a:headEnd/>
            <a:tailEnd/>
          </a:ln>
          <a:effectLst>
            <a:outerShdw dist="107763" dir="2700000" algn="ctr" rotWithShape="0">
              <a:srgbClr val="808080">
                <a:alpha val="50000"/>
              </a:srgbClr>
            </a:outerShdw>
          </a:effectLst>
        </xdr:spPr>
        <xdr:txBody>
          <a:bodyPr vertOverflow="clip" wrap="square" lIns="27432" tIns="27432" rIns="27432" bIns="27432" anchor="ctr" upright="1"/>
          <a:lstStyle/>
          <a:p>
            <a:pPr algn="ctr" rtl="0"/>
            <a:r>
              <a:rPr lang="en-US" sz="1100" b="0" i="0" baseline="0">
                <a:latin typeface="+mn-lt"/>
                <a:ea typeface="+mn-ea"/>
                <a:cs typeface="+mn-cs"/>
              </a:rPr>
              <a:t>Abandon</a:t>
            </a:r>
            <a:endParaRPr lang="en-US" sz="1200"/>
          </a:p>
        </xdr:txBody>
      </xdr:sp>
    </xdr:grpSp>
    <xdr:clientData/>
  </xdr:twoCellAnchor>
  <xdr:twoCellAnchor editAs="absolute">
    <xdr:from>
      <xdr:col>2</xdr:col>
      <xdr:colOff>534590</xdr:colOff>
      <xdr:row>33</xdr:row>
      <xdr:rowOff>161925</xdr:rowOff>
    </xdr:from>
    <xdr:to>
      <xdr:col>2</xdr:col>
      <xdr:colOff>1042101</xdr:colOff>
      <xdr:row>35</xdr:row>
      <xdr:rowOff>59078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1082278" y="6496050"/>
          <a:ext cx="507511" cy="27815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Weak</a:t>
          </a:r>
        </a:p>
      </xdr:txBody>
    </xdr:sp>
    <xdr:clientData/>
  </xdr:twoCellAnchor>
  <xdr:twoCellAnchor editAs="absolute">
    <xdr:from>
      <xdr:col>2</xdr:col>
      <xdr:colOff>476494</xdr:colOff>
      <xdr:row>19</xdr:row>
      <xdr:rowOff>0</xdr:rowOff>
    </xdr:from>
    <xdr:to>
      <xdr:col>2</xdr:col>
      <xdr:colOff>1053703</xdr:colOff>
      <xdr:row>20</xdr:row>
      <xdr:rowOff>87653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1024182" y="3952875"/>
          <a:ext cx="577209" cy="27815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0" tIns="27432" rIns="18288" bIns="0" anchor="t" upright="1">
          <a:spAutoFit/>
        </a:bodyPr>
        <a:lstStyle/>
        <a:p>
          <a:pPr algn="r" rtl="0">
            <a:defRPr sz="1000"/>
          </a:pPr>
          <a:r>
            <a:rPr lang="fr-FR" sz="1600" b="1" i="0" u="none" strike="noStrike" baseline="0">
              <a:solidFill>
                <a:srgbClr val="000080"/>
              </a:solidFill>
              <a:latin typeface="Calibri"/>
            </a:rPr>
            <a:t>Strong</a:t>
          </a:r>
        </a:p>
      </xdr:txBody>
    </xdr:sp>
    <xdr:clientData/>
  </xdr:twoCellAnchor>
  <xdr:twoCellAnchor editAs="absolute">
    <xdr:from>
      <xdr:col>20</xdr:col>
      <xdr:colOff>548368</xdr:colOff>
      <xdr:row>11</xdr:row>
      <xdr:rowOff>142875</xdr:rowOff>
    </xdr:from>
    <xdr:to>
      <xdr:col>21</xdr:col>
      <xdr:colOff>176893</xdr:colOff>
      <xdr:row>13</xdr:row>
      <xdr:rowOff>95250</xdr:rowOff>
    </xdr:to>
    <xdr:sp macro="" textlink="">
      <xdr:nvSpPr>
        <xdr:cNvPr id="11295" name="Légende1"/>
        <xdr:cNvSpPr>
          <a:spLocks noChangeArrowheads="1"/>
        </xdr:cNvSpPr>
      </xdr:nvSpPr>
      <xdr:spPr bwMode="auto">
        <a:xfrm>
          <a:off x="12868275" y="2667000"/>
          <a:ext cx="904875" cy="342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NanoPC</a:t>
          </a:r>
        </a:p>
      </xdr:txBody>
    </xdr:sp>
    <xdr:clientData/>
  </xdr:twoCellAnchor>
  <xdr:twoCellAnchor editAs="absolute">
    <xdr:from>
      <xdr:col>20</xdr:col>
      <xdr:colOff>110218</xdr:colOff>
      <xdr:row>12</xdr:row>
      <xdr:rowOff>152400</xdr:rowOff>
    </xdr:from>
    <xdr:to>
      <xdr:col>20</xdr:col>
      <xdr:colOff>529318</xdr:colOff>
      <xdr:row>12</xdr:row>
      <xdr:rowOff>152400</xdr:rowOff>
    </xdr:to>
    <xdr:sp macro="" textlink="">
      <xdr:nvSpPr>
        <xdr:cNvPr id="11697" name="Line 32"/>
        <xdr:cNvSpPr>
          <a:spLocks noChangeShapeType="1"/>
        </xdr:cNvSpPr>
      </xdr:nvSpPr>
      <xdr:spPr bwMode="auto">
        <a:xfrm>
          <a:off x="12430125" y="2867025"/>
          <a:ext cx="419100" cy="0"/>
        </a:xfrm>
        <a:prstGeom prst="line">
          <a:avLst/>
        </a:pr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110218</xdr:colOff>
      <xdr:row>14</xdr:row>
      <xdr:rowOff>47625</xdr:rowOff>
    </xdr:from>
    <xdr:to>
      <xdr:col>20</xdr:col>
      <xdr:colOff>529318</xdr:colOff>
      <xdr:row>14</xdr:row>
      <xdr:rowOff>47625</xdr:rowOff>
    </xdr:to>
    <xdr:sp macro="" textlink="">
      <xdr:nvSpPr>
        <xdr:cNvPr id="11698" name="Line 33"/>
        <xdr:cNvSpPr>
          <a:spLocks noChangeShapeType="1"/>
        </xdr:cNvSpPr>
      </xdr:nvSpPr>
      <xdr:spPr bwMode="auto">
        <a:xfrm>
          <a:off x="12430125" y="3143250"/>
          <a:ext cx="419100" cy="0"/>
        </a:xfrm>
        <a:prstGeom prst="line">
          <a:avLst/>
        </a:prstGeom>
        <a:noFill/>
        <a:ln w="63500">
          <a:solidFill>
            <a:srgbClr val="FF00FF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548368</xdr:colOff>
      <xdr:row>17</xdr:row>
      <xdr:rowOff>66675</xdr:rowOff>
    </xdr:from>
    <xdr:to>
      <xdr:col>21</xdr:col>
      <xdr:colOff>148318</xdr:colOff>
      <xdr:row>20</xdr:row>
      <xdr:rowOff>38100</xdr:rowOff>
    </xdr:to>
    <xdr:sp macro="" textlink="">
      <xdr:nvSpPr>
        <xdr:cNvPr id="11298" name="Légende5"/>
        <xdr:cNvSpPr>
          <a:spLocks noChangeArrowheads="1"/>
        </xdr:cNvSpPr>
      </xdr:nvSpPr>
      <xdr:spPr bwMode="auto">
        <a:xfrm>
          <a:off x="12868275" y="3733800"/>
          <a:ext cx="8763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PDA</a:t>
          </a:r>
        </a:p>
      </xdr:txBody>
    </xdr:sp>
    <xdr:clientData/>
  </xdr:twoCellAnchor>
  <xdr:twoCellAnchor editAs="absolute">
    <xdr:from>
      <xdr:col>20</xdr:col>
      <xdr:colOff>548368</xdr:colOff>
      <xdr:row>12</xdr:row>
      <xdr:rowOff>152400</xdr:rowOff>
    </xdr:from>
    <xdr:to>
      <xdr:col>21</xdr:col>
      <xdr:colOff>148318</xdr:colOff>
      <xdr:row>14</xdr:row>
      <xdr:rowOff>171450</xdr:rowOff>
    </xdr:to>
    <xdr:sp macro="" textlink="">
      <xdr:nvSpPr>
        <xdr:cNvPr id="11299" name="Légende2"/>
        <xdr:cNvSpPr>
          <a:spLocks noChangeArrowheads="1"/>
        </xdr:cNvSpPr>
      </xdr:nvSpPr>
      <xdr:spPr bwMode="auto">
        <a:xfrm>
          <a:off x="12868275" y="2867025"/>
          <a:ext cx="876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Laptop</a:t>
          </a:r>
        </a:p>
      </xdr:txBody>
    </xdr:sp>
    <xdr:clientData/>
  </xdr:twoCellAnchor>
  <xdr:twoCellAnchor editAs="absolute">
    <xdr:from>
      <xdr:col>20</xdr:col>
      <xdr:colOff>548368</xdr:colOff>
      <xdr:row>14</xdr:row>
      <xdr:rowOff>161925</xdr:rowOff>
    </xdr:from>
    <xdr:to>
      <xdr:col>21</xdr:col>
      <xdr:colOff>214993</xdr:colOff>
      <xdr:row>16</xdr:row>
      <xdr:rowOff>133350</xdr:rowOff>
    </xdr:to>
    <xdr:sp macro="" textlink="">
      <xdr:nvSpPr>
        <xdr:cNvPr id="11300" name="Légende3"/>
        <xdr:cNvSpPr>
          <a:spLocks noChangeArrowheads="1"/>
        </xdr:cNvSpPr>
      </xdr:nvSpPr>
      <xdr:spPr bwMode="auto">
        <a:xfrm>
          <a:off x="12868275" y="3257550"/>
          <a:ext cx="9429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Software</a:t>
          </a:r>
        </a:p>
      </xdr:txBody>
    </xdr:sp>
    <xdr:clientData/>
  </xdr:twoCellAnchor>
  <xdr:twoCellAnchor editAs="absolute">
    <xdr:from>
      <xdr:col>20</xdr:col>
      <xdr:colOff>548368</xdr:colOff>
      <xdr:row>16</xdr:row>
      <xdr:rowOff>47625</xdr:rowOff>
    </xdr:from>
    <xdr:to>
      <xdr:col>21</xdr:col>
      <xdr:colOff>157843</xdr:colOff>
      <xdr:row>18</xdr:row>
      <xdr:rowOff>114300</xdr:rowOff>
    </xdr:to>
    <xdr:sp macro="" textlink="">
      <xdr:nvSpPr>
        <xdr:cNvPr id="11301" name="Légende4"/>
        <xdr:cNvSpPr>
          <a:spLocks noChangeArrowheads="1"/>
        </xdr:cNvSpPr>
      </xdr:nvSpPr>
      <xdr:spPr bwMode="auto">
        <a:xfrm>
          <a:off x="12868275" y="3524250"/>
          <a:ext cx="885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32004" anchor="b" upright="1"/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Computeur</a:t>
          </a:r>
        </a:p>
      </xdr:txBody>
    </xdr:sp>
    <xdr:clientData/>
  </xdr:twoCellAnchor>
  <xdr:twoCellAnchor editAs="absolute">
    <xdr:from>
      <xdr:col>20</xdr:col>
      <xdr:colOff>110218</xdr:colOff>
      <xdr:row>15</xdr:row>
      <xdr:rowOff>171450</xdr:rowOff>
    </xdr:from>
    <xdr:to>
      <xdr:col>20</xdr:col>
      <xdr:colOff>529318</xdr:colOff>
      <xdr:row>15</xdr:row>
      <xdr:rowOff>171450</xdr:rowOff>
    </xdr:to>
    <xdr:sp macro="" textlink="">
      <xdr:nvSpPr>
        <xdr:cNvPr id="11703" name="Line 38"/>
        <xdr:cNvSpPr>
          <a:spLocks noChangeShapeType="1"/>
        </xdr:cNvSpPr>
      </xdr:nvSpPr>
      <xdr:spPr bwMode="auto">
        <a:xfrm>
          <a:off x="12430125" y="3457575"/>
          <a:ext cx="419100" cy="0"/>
        </a:xfrm>
        <a:prstGeom prst="line">
          <a:avLst/>
        </a:prstGeom>
        <a:noFill/>
        <a:ln w="63500">
          <a:solidFill>
            <a:srgbClr val="00FFFF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110218</xdr:colOff>
      <xdr:row>18</xdr:row>
      <xdr:rowOff>0</xdr:rowOff>
    </xdr:from>
    <xdr:to>
      <xdr:col>20</xdr:col>
      <xdr:colOff>529318</xdr:colOff>
      <xdr:row>18</xdr:row>
      <xdr:rowOff>0</xdr:rowOff>
    </xdr:to>
    <xdr:sp macro="" textlink="">
      <xdr:nvSpPr>
        <xdr:cNvPr id="11704" name="Line 43"/>
        <xdr:cNvSpPr>
          <a:spLocks noChangeShapeType="1"/>
        </xdr:cNvSpPr>
      </xdr:nvSpPr>
      <xdr:spPr bwMode="auto">
        <a:xfrm>
          <a:off x="12430125" y="3762375"/>
          <a:ext cx="419100" cy="0"/>
        </a:xfrm>
        <a:prstGeom prst="line">
          <a:avLst/>
        </a:prstGeom>
        <a:noFill/>
        <a:ln w="63500">
          <a:solidFill>
            <a:srgbClr val="000080"/>
          </a:solidFill>
          <a:round/>
          <a:headEnd/>
          <a:tailEnd/>
        </a:ln>
      </xdr:spPr>
    </xdr:sp>
    <xdr:clientData/>
  </xdr:twoCellAnchor>
  <xdr:twoCellAnchor editAs="absolute">
    <xdr:from>
      <xdr:col>20</xdr:col>
      <xdr:colOff>110218</xdr:colOff>
      <xdr:row>19</xdr:row>
      <xdr:rowOff>133350</xdr:rowOff>
    </xdr:from>
    <xdr:to>
      <xdr:col>20</xdr:col>
      <xdr:colOff>529318</xdr:colOff>
      <xdr:row>19</xdr:row>
      <xdr:rowOff>133350</xdr:rowOff>
    </xdr:to>
    <xdr:sp macro="" textlink="">
      <xdr:nvSpPr>
        <xdr:cNvPr id="11705" name="Line 44"/>
        <xdr:cNvSpPr>
          <a:spLocks noChangeShapeType="1"/>
        </xdr:cNvSpPr>
      </xdr:nvSpPr>
      <xdr:spPr bwMode="auto">
        <a:xfrm>
          <a:off x="12430125" y="4086225"/>
          <a:ext cx="419100" cy="0"/>
        </a:xfrm>
        <a:prstGeom prst="line">
          <a:avLst/>
        </a:prstGeom>
        <a:noFill/>
        <a:ln w="63500">
          <a:solidFill>
            <a:srgbClr val="800080"/>
          </a:solidFill>
          <a:round/>
          <a:headEnd/>
          <a:tailEnd/>
        </a:ln>
      </xdr:spPr>
    </xdr:sp>
    <xdr:clientData/>
  </xdr:twoCellAnchor>
  <xdr:twoCellAnchor editAs="absolute">
    <xdr:from>
      <xdr:col>8</xdr:col>
      <xdr:colOff>244338</xdr:colOff>
      <xdr:row>26</xdr:row>
      <xdr:rowOff>6699</xdr:rowOff>
    </xdr:from>
    <xdr:to>
      <xdr:col>9</xdr:col>
      <xdr:colOff>813591</xdr:colOff>
      <xdr:row>34</xdr:row>
      <xdr:rowOff>2803</xdr:rowOff>
    </xdr:to>
    <xdr:sp macro="" textlink="">
      <xdr:nvSpPr>
        <xdr:cNvPr id="11707" name="Activity3"/>
        <xdr:cNvSpPr>
          <a:spLocks noChangeArrowheads="1"/>
        </xdr:cNvSpPr>
      </xdr:nvSpPr>
      <xdr:spPr bwMode="auto">
        <a:xfrm>
          <a:off x="5273538" y="5197824"/>
          <a:ext cx="1331253" cy="1329604"/>
        </a:xfrm>
        <a:prstGeom prst="ellipse">
          <a:avLst/>
        </a:prstGeom>
        <a:solidFill>
          <a:srgbClr val="FFFFFF">
            <a:alpha val="50000"/>
          </a:srgbClr>
        </a:solidFill>
        <a:ln w="63500" algn="ctr">
          <a:solidFill>
            <a:srgbClr val="00FFFF"/>
          </a:solidFill>
          <a:round/>
          <a:headEnd/>
          <a:tailEnd/>
        </a:ln>
      </xdr:spPr>
    </xdr:sp>
    <xdr:clientData/>
  </xdr:twoCellAnchor>
  <xdr:twoCellAnchor editAs="absolute">
    <xdr:from>
      <xdr:col>7</xdr:col>
      <xdr:colOff>389863</xdr:colOff>
      <xdr:row>15</xdr:row>
      <xdr:rowOff>44201</xdr:rowOff>
    </xdr:from>
    <xdr:to>
      <xdr:col>8</xdr:col>
      <xdr:colOff>547514</xdr:colOff>
      <xdr:row>20</xdr:row>
      <xdr:rowOff>108178</xdr:rowOff>
    </xdr:to>
    <xdr:sp macro="" textlink="">
      <xdr:nvSpPr>
        <xdr:cNvPr id="11706" name="Activity2"/>
        <xdr:cNvSpPr>
          <a:spLocks noChangeArrowheads="1"/>
        </xdr:cNvSpPr>
      </xdr:nvSpPr>
      <xdr:spPr bwMode="auto">
        <a:xfrm>
          <a:off x="4657063" y="3330326"/>
          <a:ext cx="919651" cy="921227"/>
        </a:xfrm>
        <a:prstGeom prst="ellipse">
          <a:avLst/>
        </a:prstGeom>
        <a:solidFill>
          <a:srgbClr val="FFFFFF">
            <a:alpha val="50000"/>
          </a:srgbClr>
        </a:solidFill>
        <a:ln w="63500" algn="ctr">
          <a:solidFill>
            <a:srgbClr val="FF00FF"/>
          </a:solidFill>
          <a:round/>
          <a:headEnd/>
          <a:tailEnd/>
        </a:ln>
      </xdr:spPr>
    </xdr:sp>
    <xdr:clientData/>
  </xdr:twoCellAnchor>
  <xdr:twoCellAnchor editAs="absolute">
    <xdr:from>
      <xdr:col>12</xdr:col>
      <xdr:colOff>180475</xdr:colOff>
      <xdr:row>18</xdr:row>
      <xdr:rowOff>142234</xdr:rowOff>
    </xdr:from>
    <xdr:to>
      <xdr:col>13</xdr:col>
      <xdr:colOff>411106</xdr:colOff>
      <xdr:row>24</xdr:row>
      <xdr:rowOff>86346</xdr:rowOff>
    </xdr:to>
    <xdr:sp macro="" textlink="">
      <xdr:nvSpPr>
        <xdr:cNvPr id="11708" name="Activity4"/>
        <xdr:cNvSpPr>
          <a:spLocks noChangeArrowheads="1"/>
        </xdr:cNvSpPr>
      </xdr:nvSpPr>
      <xdr:spPr bwMode="auto">
        <a:xfrm>
          <a:off x="7705225" y="3904609"/>
          <a:ext cx="992631" cy="991862"/>
        </a:xfrm>
        <a:prstGeom prst="ellipse">
          <a:avLst/>
        </a:prstGeom>
        <a:solidFill>
          <a:srgbClr val="FFFFFF">
            <a:alpha val="50000"/>
          </a:srgbClr>
        </a:solidFill>
        <a:ln w="63500" algn="ctr">
          <a:solidFill>
            <a:srgbClr val="000080"/>
          </a:solidFill>
          <a:round/>
          <a:headEnd/>
          <a:tailEnd/>
        </a:ln>
      </xdr:spPr>
    </xdr:sp>
    <xdr:clientData/>
  </xdr:twoCellAnchor>
  <xdr:twoCellAnchor editAs="absolute">
    <xdr:from>
      <xdr:col>13</xdr:col>
      <xdr:colOff>494522</xdr:colOff>
      <xdr:row>28</xdr:row>
      <xdr:rowOff>71153</xdr:rowOff>
    </xdr:from>
    <xdr:to>
      <xdr:col>14</xdr:col>
      <xdr:colOff>44904</xdr:colOff>
      <xdr:row>30</xdr:row>
      <xdr:rowOff>138381</xdr:rowOff>
    </xdr:to>
    <xdr:sp macro="" textlink="">
      <xdr:nvSpPr>
        <xdr:cNvPr id="11709" name="Activity5"/>
        <xdr:cNvSpPr>
          <a:spLocks noChangeArrowheads="1"/>
        </xdr:cNvSpPr>
      </xdr:nvSpPr>
      <xdr:spPr bwMode="auto">
        <a:xfrm>
          <a:off x="8781272" y="5548028"/>
          <a:ext cx="445732" cy="448228"/>
        </a:xfrm>
        <a:prstGeom prst="ellipse">
          <a:avLst/>
        </a:prstGeom>
        <a:solidFill>
          <a:srgbClr val="FFFFFF">
            <a:alpha val="50000"/>
          </a:srgbClr>
        </a:solidFill>
        <a:ln w="63500" algn="ctr">
          <a:solidFill>
            <a:srgbClr val="800080"/>
          </a:solidFill>
          <a:round/>
          <a:headEnd/>
          <a:tailEnd/>
        </a:ln>
      </xdr:spPr>
    </xdr:sp>
    <xdr:clientData/>
  </xdr:twoCellAnchor>
  <xdr:twoCellAnchor editAs="absolute">
    <xdr:from>
      <xdr:col>3</xdr:col>
      <xdr:colOff>944332</xdr:colOff>
      <xdr:row>23</xdr:row>
      <xdr:rowOff>85721</xdr:rowOff>
    </xdr:from>
    <xdr:to>
      <xdr:col>3</xdr:col>
      <xdr:colOff>1286328</xdr:colOff>
      <xdr:row>25</xdr:row>
      <xdr:rowOff>47617</xdr:rowOff>
    </xdr:to>
    <xdr:sp macro="" textlink="">
      <xdr:nvSpPr>
        <xdr:cNvPr id="11710" name="Activity1"/>
        <xdr:cNvSpPr>
          <a:spLocks noChangeArrowheads="1"/>
        </xdr:cNvSpPr>
      </xdr:nvSpPr>
      <xdr:spPr bwMode="auto">
        <a:xfrm>
          <a:off x="2754082" y="4705346"/>
          <a:ext cx="341996" cy="342896"/>
        </a:xfrm>
        <a:prstGeom prst="ellipse">
          <a:avLst/>
        </a:prstGeom>
        <a:solidFill>
          <a:srgbClr val="FFFFFF">
            <a:alpha val="50000"/>
          </a:srgbClr>
        </a:solidFill>
        <a:ln w="63500" cmpd="sng" algn="ctr">
          <a:solidFill>
            <a:srgbClr val="0000FF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13</xdr:col>
      <xdr:colOff>29936</xdr:colOff>
      <xdr:row>28</xdr:row>
      <xdr:rowOff>19050</xdr:rowOff>
    </xdr:from>
    <xdr:to>
      <xdr:col>15</xdr:col>
      <xdr:colOff>455839</xdr:colOff>
      <xdr:row>30</xdr:row>
      <xdr:rowOff>180975</xdr:rowOff>
    </xdr:to>
    <xdr:sp macro="" textlink="">
      <xdr:nvSpPr>
        <xdr:cNvPr id="11317" name="LabelActivity5"/>
        <xdr:cNvSpPr>
          <a:spLocks noChangeArrowheads="1"/>
        </xdr:cNvSpPr>
      </xdr:nvSpPr>
      <xdr:spPr bwMode="auto">
        <a:xfrm>
          <a:off x="8324850" y="5495925"/>
          <a:ext cx="1409700" cy="54292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25</a:t>
          </a:r>
        </a:p>
      </xdr:txBody>
    </xdr:sp>
    <xdr:clientData/>
  </xdr:twoCellAnchor>
  <xdr:twoCellAnchor editAs="absolute">
    <xdr:from>
      <xdr:col>3</xdr:col>
      <xdr:colOff>409575</xdr:colOff>
      <xdr:row>22</xdr:row>
      <xdr:rowOff>85725</xdr:rowOff>
    </xdr:from>
    <xdr:to>
      <xdr:col>3</xdr:col>
      <xdr:colOff>1819275</xdr:colOff>
      <xdr:row>25</xdr:row>
      <xdr:rowOff>152400</xdr:rowOff>
    </xdr:to>
    <xdr:sp macro="" textlink="">
      <xdr:nvSpPr>
        <xdr:cNvPr id="11313" name="LabelActivity1"/>
        <xdr:cNvSpPr>
          <a:spLocks noChangeArrowheads="1"/>
        </xdr:cNvSpPr>
      </xdr:nvSpPr>
      <xdr:spPr bwMode="auto">
        <a:xfrm>
          <a:off x="2219325" y="4610100"/>
          <a:ext cx="1409700" cy="54292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11</a:t>
          </a:r>
        </a:p>
      </xdr:txBody>
    </xdr:sp>
    <xdr:clientData/>
  </xdr:twoCellAnchor>
  <xdr:twoCellAnchor editAs="absolute">
    <xdr:from>
      <xdr:col>11</xdr:col>
      <xdr:colOff>706211</xdr:colOff>
      <xdr:row>19</xdr:row>
      <xdr:rowOff>180975</xdr:rowOff>
    </xdr:from>
    <xdr:to>
      <xdr:col>13</xdr:col>
      <xdr:colOff>591911</xdr:colOff>
      <xdr:row>23</xdr:row>
      <xdr:rowOff>47625</xdr:rowOff>
    </xdr:to>
    <xdr:sp macro="" textlink="">
      <xdr:nvSpPr>
        <xdr:cNvPr id="11316" name="LabelActivity4"/>
        <xdr:cNvSpPr>
          <a:spLocks noChangeArrowheads="1"/>
        </xdr:cNvSpPr>
      </xdr:nvSpPr>
      <xdr:spPr bwMode="auto">
        <a:xfrm>
          <a:off x="7477125" y="4133850"/>
          <a:ext cx="1409700" cy="5334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93</a:t>
          </a:r>
        </a:p>
      </xdr:txBody>
    </xdr:sp>
    <xdr:clientData/>
  </xdr:twoCellAnchor>
  <xdr:twoCellAnchor editAs="absolute">
    <xdr:from>
      <xdr:col>8</xdr:col>
      <xdr:colOff>171450</xdr:colOff>
      <xdr:row>28</xdr:row>
      <xdr:rowOff>123825</xdr:rowOff>
    </xdr:from>
    <xdr:to>
      <xdr:col>9</xdr:col>
      <xdr:colOff>815068</xdr:colOff>
      <xdr:row>31</xdr:row>
      <xdr:rowOff>85725</xdr:rowOff>
    </xdr:to>
    <xdr:sp macro="" textlink="">
      <xdr:nvSpPr>
        <xdr:cNvPr id="11315" name="LabelActivity3"/>
        <xdr:cNvSpPr>
          <a:spLocks noChangeArrowheads="1"/>
        </xdr:cNvSpPr>
      </xdr:nvSpPr>
      <xdr:spPr bwMode="auto">
        <a:xfrm>
          <a:off x="5210175" y="5600700"/>
          <a:ext cx="1409700" cy="533400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138</a:t>
          </a:r>
        </a:p>
      </xdr:txBody>
    </xdr:sp>
    <xdr:clientData/>
  </xdr:twoCellAnchor>
  <xdr:twoCellAnchor editAs="absolute">
    <xdr:from>
      <xdr:col>7</xdr:col>
      <xdr:colOff>142875</xdr:colOff>
      <xdr:row>16</xdr:row>
      <xdr:rowOff>38100</xdr:rowOff>
    </xdr:from>
    <xdr:to>
      <xdr:col>9</xdr:col>
      <xdr:colOff>28575</xdr:colOff>
      <xdr:row>19</xdr:row>
      <xdr:rowOff>104775</xdr:rowOff>
    </xdr:to>
    <xdr:sp macro="" textlink="">
      <xdr:nvSpPr>
        <xdr:cNvPr id="11314" name="LabelActivity2"/>
        <xdr:cNvSpPr>
          <a:spLocks noChangeArrowheads="1"/>
        </xdr:cNvSpPr>
      </xdr:nvSpPr>
      <xdr:spPr bwMode="auto">
        <a:xfrm>
          <a:off x="4419600" y="3514725"/>
          <a:ext cx="1409700" cy="542925"/>
        </a:xfrm>
        <a:prstGeom prst="rect">
          <a:avLst/>
        </a:prstGeom>
        <a:noFill/>
        <a:ln w="12700" cmpd="sng">
          <a:noFill/>
          <a:prstDash val="solid"/>
          <a:miter lim="800000"/>
          <a:headEnd/>
          <a:tailEnd/>
        </a:ln>
      </xdr:spPr>
      <xdr:txBody>
        <a:bodyPr vertOverflow="clip" vert="horz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effectLst/>
              <a:latin typeface="Calibri"/>
            </a:rPr>
            <a:t>85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T133"/>
  <sheetViews>
    <sheetView showGridLines="0" showRowColHeaders="0" tabSelected="1" zoomScale="85" zoomScaleNormal="85" workbookViewId="0"/>
  </sheetViews>
  <sheetFormatPr defaultColWidth="11.42578125" defaultRowHeight="15" outlineLevelRow="1"/>
  <cols>
    <col min="1" max="42" width="3" customWidth="1"/>
    <col min="43" max="50" width="3.42578125" customWidth="1"/>
    <col min="51" max="51" width="3.140625" customWidth="1"/>
    <col min="52" max="62" width="3" customWidth="1"/>
    <col min="63" max="104" width="2.5703125" customWidth="1"/>
  </cols>
  <sheetData>
    <row r="1" spans="2:72" ht="14.25" customHeight="1">
      <c r="AN1" s="71" t="s">
        <v>159</v>
      </c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</row>
    <row r="2" spans="2:72" ht="14.2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</row>
    <row r="3" spans="2:72">
      <c r="B3" s="3"/>
      <c r="C3" s="3"/>
      <c r="D3" s="3"/>
      <c r="E3" s="3"/>
      <c r="F3" s="3"/>
      <c r="G3" s="27"/>
      <c r="H3" s="27"/>
      <c r="I3" s="31"/>
      <c r="J3" s="3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31"/>
      <c r="AF3" s="31"/>
      <c r="AG3" s="31"/>
      <c r="AH3" s="31"/>
      <c r="AI3" s="9"/>
      <c r="AJ3" s="9"/>
      <c r="AK3" s="9"/>
      <c r="AL3" s="9"/>
      <c r="AM3" s="9"/>
      <c r="AN3" s="9"/>
      <c r="AO3" s="8"/>
    </row>
    <row r="4" spans="2:72" ht="14.25" customHeight="1">
      <c r="B4" s="3"/>
      <c r="C4" s="3"/>
      <c r="D4" s="3"/>
      <c r="E4" s="3"/>
      <c r="F4" s="3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8"/>
      <c r="AQ4" s="96">
        <v>2008</v>
      </c>
      <c r="AR4" s="96"/>
      <c r="AS4" s="96"/>
      <c r="AT4" s="96"/>
      <c r="AY4" s="79" t="s">
        <v>4</v>
      </c>
      <c r="AZ4" s="79"/>
      <c r="BA4" s="79"/>
      <c r="BB4" s="79"/>
      <c r="BC4" s="79" t="s">
        <v>3</v>
      </c>
      <c r="BD4" s="79"/>
      <c r="BE4" s="79"/>
      <c r="BF4" s="79"/>
      <c r="BG4" s="79" t="s">
        <v>5</v>
      </c>
      <c r="BH4" s="79"/>
      <c r="BI4" s="79"/>
      <c r="BJ4" s="79"/>
    </row>
    <row r="5" spans="2:72" ht="14.25" customHeight="1">
      <c r="B5" s="32" t="s">
        <v>141</v>
      </c>
      <c r="D5" s="28"/>
      <c r="E5" s="28"/>
      <c r="F5" s="28"/>
      <c r="G5" s="28"/>
      <c r="H5" s="28"/>
      <c r="I5" s="32"/>
      <c r="J5" s="32"/>
      <c r="K5" s="9"/>
      <c r="L5" s="9"/>
      <c r="M5" s="9"/>
      <c r="N5" s="33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32" t="s">
        <v>141</v>
      </c>
      <c r="AB5" s="32"/>
      <c r="AC5" s="32"/>
      <c r="AD5" s="32"/>
      <c r="AE5" s="32"/>
      <c r="AF5" s="32"/>
      <c r="AG5" s="32"/>
      <c r="AH5" s="32"/>
      <c r="AI5" s="9"/>
      <c r="AJ5" s="9"/>
      <c r="AK5" s="9"/>
      <c r="AL5" s="9"/>
      <c r="AM5" s="34"/>
      <c r="AN5" s="9"/>
      <c r="AO5" s="8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2:72" ht="14.25" customHeight="1">
      <c r="B6" s="28" t="s">
        <v>142</v>
      </c>
      <c r="D6" s="28"/>
      <c r="E6" s="28"/>
      <c r="F6" s="28"/>
      <c r="G6" s="28"/>
      <c r="H6" s="28"/>
      <c r="I6" s="32"/>
      <c r="J6" s="32"/>
      <c r="K6" s="9"/>
      <c r="L6" s="9"/>
      <c r="M6" s="9"/>
      <c r="N6" s="33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28" t="s">
        <v>142</v>
      </c>
      <c r="AB6" s="32"/>
      <c r="AC6" s="32"/>
      <c r="AD6" s="32"/>
      <c r="AE6" s="32"/>
      <c r="AF6" s="32"/>
      <c r="AG6" s="32"/>
      <c r="AH6" s="32"/>
      <c r="AI6" s="9"/>
      <c r="AJ6" s="9"/>
      <c r="AK6" s="9"/>
      <c r="AL6" s="9"/>
      <c r="AM6" s="34"/>
      <c r="AN6" s="9"/>
      <c r="AO6" s="8"/>
      <c r="AQ6" s="80" t="s">
        <v>135</v>
      </c>
      <c r="AR6" s="80"/>
      <c r="AS6" s="80"/>
      <c r="AT6" s="80"/>
      <c r="AU6" s="80"/>
      <c r="AV6" s="80"/>
      <c r="AW6" s="80"/>
      <c r="AX6" s="80"/>
      <c r="AY6" s="81" t="str">
        <f t="shared" ref="AY6:AY11" si="0">HLOOKUP($AQ$4&amp;" "&amp;$AY$4,$M$46:$X$58,ROW()-3,FALSE)</f>
        <v>Medium</v>
      </c>
      <c r="AZ6" s="81"/>
      <c r="BA6" s="81"/>
      <c r="BB6" s="81"/>
      <c r="BC6" s="81" t="str">
        <f t="shared" ref="BC6:BC11" si="1">HLOOKUP($AQ$4&amp;" "&amp;$BC$4,$AI$46:$AT$58,ROW()-3,FALSE)</f>
        <v>Medium</v>
      </c>
      <c r="BD6" s="81"/>
      <c r="BE6" s="81"/>
      <c r="BF6" s="81"/>
      <c r="BG6" s="81" t="str">
        <f t="shared" ref="BG6:BG11" si="2">HLOOKUP($AQ$4&amp;" "&amp;$BG$4,$BE$46:$BP$58,ROW()-3,FALSE)</f>
        <v>Very strong</v>
      </c>
      <c r="BH6" s="81"/>
      <c r="BI6" s="81"/>
      <c r="BJ6" s="81"/>
    </row>
    <row r="7" spans="2:72" ht="14.25" customHeight="1">
      <c r="B7" s="28" t="s">
        <v>143</v>
      </c>
      <c r="D7" s="28"/>
      <c r="E7" s="28"/>
      <c r="F7" s="28"/>
      <c r="G7" s="28"/>
      <c r="H7" s="28"/>
      <c r="I7" s="32"/>
      <c r="J7" s="32"/>
      <c r="K7" s="9"/>
      <c r="L7" s="9"/>
      <c r="M7" s="9"/>
      <c r="N7" s="3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28" t="s">
        <v>143</v>
      </c>
      <c r="AB7" s="32"/>
      <c r="AC7" s="32"/>
      <c r="AD7" s="32"/>
      <c r="AE7" s="32"/>
      <c r="AF7" s="32"/>
      <c r="AG7" s="32"/>
      <c r="AH7" s="32"/>
      <c r="AI7" s="9"/>
      <c r="AJ7" s="9"/>
      <c r="AK7" s="9"/>
      <c r="AL7" s="9"/>
      <c r="AM7" s="34"/>
      <c r="AN7" s="9"/>
      <c r="AO7" s="8"/>
      <c r="AQ7" s="98" t="s">
        <v>136</v>
      </c>
      <c r="AR7" s="98"/>
      <c r="AS7" s="98"/>
      <c r="AT7" s="98"/>
      <c r="AU7" s="98"/>
      <c r="AV7" s="98"/>
      <c r="AW7" s="98"/>
      <c r="AX7" s="98"/>
      <c r="AY7" s="81" t="str">
        <f t="shared" si="0"/>
        <v>Medium</v>
      </c>
      <c r="AZ7" s="81"/>
      <c r="BA7" s="81"/>
      <c r="BB7" s="81"/>
      <c r="BC7" s="81" t="str">
        <f t="shared" si="1"/>
        <v>Low</v>
      </c>
      <c r="BD7" s="81"/>
      <c r="BE7" s="81"/>
      <c r="BF7" s="81"/>
      <c r="BG7" s="81" t="str">
        <f t="shared" si="2"/>
        <v>Medium</v>
      </c>
      <c r="BH7" s="81"/>
      <c r="BI7" s="81"/>
      <c r="BJ7" s="81"/>
    </row>
    <row r="8" spans="2:72" ht="14.25" customHeight="1">
      <c r="B8" s="3"/>
      <c r="C8" s="3"/>
      <c r="D8" s="3"/>
      <c r="E8" s="3"/>
      <c r="F8" s="3"/>
      <c r="G8" s="3"/>
      <c r="H8" s="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8"/>
      <c r="AQ8" s="97" t="s">
        <v>137</v>
      </c>
      <c r="AR8" s="97"/>
      <c r="AS8" s="97"/>
      <c r="AT8" s="97"/>
      <c r="AU8" s="97"/>
      <c r="AV8" s="97"/>
      <c r="AW8" s="97"/>
      <c r="AX8" s="97"/>
      <c r="AY8" s="81" t="str">
        <f t="shared" si="0"/>
        <v>Strong</v>
      </c>
      <c r="AZ8" s="81"/>
      <c r="BA8" s="81"/>
      <c r="BB8" s="81"/>
      <c r="BC8" s="81" t="str">
        <f t="shared" si="1"/>
        <v>Very low</v>
      </c>
      <c r="BD8" s="81"/>
      <c r="BE8" s="81"/>
      <c r="BF8" s="81"/>
      <c r="BG8" s="81" t="str">
        <f t="shared" si="2"/>
        <v>Strong</v>
      </c>
      <c r="BH8" s="81"/>
      <c r="BI8" s="81"/>
      <c r="BJ8" s="81"/>
    </row>
    <row r="9" spans="2:72" ht="14.25" customHeight="1">
      <c r="B9" s="3"/>
      <c r="C9" s="3"/>
      <c r="D9" s="3"/>
      <c r="E9" s="3"/>
      <c r="F9" s="3"/>
      <c r="G9" s="3"/>
      <c r="H9" s="3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3"/>
      <c r="AQ9" s="100" t="s">
        <v>138</v>
      </c>
      <c r="AR9" s="100"/>
      <c r="AS9" s="100"/>
      <c r="AT9" s="100"/>
      <c r="AU9" s="100"/>
      <c r="AV9" s="100"/>
      <c r="AW9" s="100"/>
      <c r="AX9" s="100"/>
      <c r="AY9" s="81" t="str">
        <f t="shared" si="0"/>
        <v>Low</v>
      </c>
      <c r="AZ9" s="81"/>
      <c r="BA9" s="81"/>
      <c r="BB9" s="81"/>
      <c r="BC9" s="81" t="str">
        <f t="shared" si="1"/>
        <v>Low</v>
      </c>
      <c r="BD9" s="81"/>
      <c r="BE9" s="81"/>
      <c r="BF9" s="81"/>
      <c r="BG9" s="81" t="str">
        <f t="shared" si="2"/>
        <v>Strong</v>
      </c>
      <c r="BH9" s="81"/>
      <c r="BI9" s="81"/>
      <c r="BJ9" s="81"/>
    </row>
    <row r="10" spans="2:72" ht="14.25" customHeight="1">
      <c r="B10" s="3"/>
      <c r="C10" s="3"/>
      <c r="D10" s="3"/>
      <c r="E10" s="3"/>
      <c r="F10" s="3"/>
      <c r="G10" s="3"/>
      <c r="H10" s="3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3"/>
      <c r="AQ10" s="99" t="s">
        <v>139</v>
      </c>
      <c r="AR10" s="99"/>
      <c r="AS10" s="99"/>
      <c r="AT10" s="99"/>
      <c r="AU10" s="99"/>
      <c r="AV10" s="99"/>
      <c r="AW10" s="99"/>
      <c r="AX10" s="99"/>
      <c r="AY10" s="81" t="str">
        <f t="shared" si="0"/>
        <v>Very low</v>
      </c>
      <c r="AZ10" s="81"/>
      <c r="BA10" s="81"/>
      <c r="BB10" s="81"/>
      <c r="BC10" s="81" t="str">
        <f t="shared" si="1"/>
        <v>Medium</v>
      </c>
      <c r="BD10" s="81"/>
      <c r="BE10" s="81"/>
      <c r="BF10" s="81"/>
      <c r="BG10" s="81" t="str">
        <f t="shared" si="2"/>
        <v>Very low</v>
      </c>
      <c r="BH10" s="81"/>
      <c r="BI10" s="81"/>
      <c r="BJ10" s="81"/>
    </row>
    <row r="11" spans="2:72" ht="14.25" customHeight="1">
      <c r="B11" s="3"/>
      <c r="C11" s="3"/>
      <c r="D11" s="3"/>
      <c r="E11" s="3"/>
      <c r="F11" s="3"/>
      <c r="G11" s="3"/>
      <c r="H11" s="3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3"/>
      <c r="AQ11" s="93" t="s">
        <v>140</v>
      </c>
      <c r="AR11" s="93"/>
      <c r="AS11" s="93"/>
      <c r="AT11" s="93"/>
      <c r="AU11" s="93"/>
      <c r="AV11" s="93"/>
      <c r="AW11" s="93"/>
      <c r="AX11" s="93"/>
      <c r="AY11" s="81" t="str">
        <f t="shared" si="0"/>
        <v>Medium</v>
      </c>
      <c r="AZ11" s="81"/>
      <c r="BA11" s="81"/>
      <c r="BB11" s="81"/>
      <c r="BC11" s="81" t="str">
        <f t="shared" si="1"/>
        <v>Very strong</v>
      </c>
      <c r="BD11" s="81"/>
      <c r="BE11" s="81"/>
      <c r="BF11" s="81"/>
      <c r="BG11" s="81" t="str">
        <f t="shared" si="2"/>
        <v>Very strong</v>
      </c>
      <c r="BH11" s="81"/>
      <c r="BI11" s="81"/>
      <c r="BJ11" s="81"/>
    </row>
    <row r="12" spans="2:72" ht="14.25" customHeight="1">
      <c r="B12" s="3"/>
      <c r="C12" s="3"/>
      <c r="D12" s="3"/>
      <c r="E12" s="3"/>
      <c r="F12" s="3"/>
      <c r="G12" s="3"/>
      <c r="H12" s="3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3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</row>
    <row r="13" spans="2:72" ht="14.25" customHeight="1">
      <c r="B13" s="3"/>
      <c r="C13" s="3"/>
      <c r="D13" s="3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3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2:72" ht="14.25" customHeight="1">
      <c r="B14" s="3"/>
      <c r="C14" s="3"/>
      <c r="D14" s="3"/>
      <c r="E14" s="3"/>
      <c r="F14" s="3"/>
      <c r="G14" s="3"/>
      <c r="H14" s="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3"/>
      <c r="AQ14" s="82" t="s">
        <v>141</v>
      </c>
      <c r="AR14" s="82"/>
      <c r="AS14" s="82"/>
      <c r="AT14" s="82"/>
      <c r="AU14" s="82"/>
      <c r="AV14" s="82"/>
      <c r="AW14" s="82"/>
      <c r="AX14" s="82"/>
      <c r="AY14" s="76">
        <f>HLOOKUP($AQ$4&amp;" "&amp;$AY$4,$M$46:$X$58,ROW()-3,FALSE)</f>
        <v>290</v>
      </c>
      <c r="AZ14" s="76"/>
      <c r="BA14" s="76"/>
      <c r="BB14" s="76"/>
      <c r="BC14" s="76">
        <f>HLOOKUP($AQ$4&amp;" "&amp;$BC$4,$AI$46:$AT$58,ROW()-3,FALSE)</f>
        <v>600</v>
      </c>
      <c r="BD14" s="76"/>
      <c r="BE14" s="76"/>
      <c r="BF14" s="76"/>
      <c r="BG14" s="76">
        <f>HLOOKUP($AQ$4&amp;" "&amp;$BG$4,$BE$46:$BP$58,ROW()-3,FALSE)</f>
        <v>1000</v>
      </c>
      <c r="BH14" s="76"/>
      <c r="BI14" s="76"/>
      <c r="BJ14" s="76"/>
    </row>
    <row r="15" spans="2:72" ht="14.25" customHeight="1">
      <c r="B15" s="3"/>
      <c r="C15" s="3"/>
      <c r="D15" s="3"/>
      <c r="E15" s="3"/>
      <c r="F15" s="3"/>
      <c r="G15" s="3"/>
      <c r="H15" s="3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3"/>
      <c r="AQ15" s="82" t="s">
        <v>142</v>
      </c>
      <c r="AR15" s="82"/>
      <c r="AS15" s="82"/>
      <c r="AT15" s="82"/>
      <c r="AU15" s="82"/>
      <c r="AV15" s="82"/>
      <c r="AW15" s="82"/>
      <c r="AX15" s="82"/>
      <c r="AY15" s="77">
        <f>HLOOKUP($AQ$4&amp;" "&amp;$AY$4,$M$46:$X$58,ROW()-3,FALSE)</f>
        <v>0.25</v>
      </c>
      <c r="AZ15" s="77"/>
      <c r="BA15" s="77"/>
      <c r="BB15" s="77"/>
      <c r="BC15" s="77">
        <f>HLOOKUP($AQ$4&amp;" "&amp;$BC$4,$AI$46:$AT$58,ROW()-3,FALSE)</f>
        <v>0.1</v>
      </c>
      <c r="BD15" s="77"/>
      <c r="BE15" s="77"/>
      <c r="BF15" s="77"/>
      <c r="BG15" s="77">
        <f>HLOOKUP($AQ$4&amp;" "&amp;$BG$4,$BE$46:$BP$58,ROW()-3,FALSE)</f>
        <v>0.08</v>
      </c>
      <c r="BH15" s="77"/>
      <c r="BI15" s="77"/>
      <c r="BJ15" s="77"/>
    </row>
    <row r="16" spans="2:72" ht="14.25" customHeight="1">
      <c r="B16" s="3"/>
      <c r="C16" s="3"/>
      <c r="D16" s="3"/>
      <c r="E16" s="3"/>
      <c r="F16" s="3"/>
      <c r="G16" s="3"/>
      <c r="H16" s="3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3"/>
      <c r="AQ16" s="82" t="s">
        <v>143</v>
      </c>
      <c r="AR16" s="82"/>
      <c r="AS16" s="82"/>
      <c r="AT16" s="82"/>
      <c r="AU16" s="82"/>
      <c r="AV16" s="82"/>
      <c r="AW16" s="82"/>
      <c r="AX16" s="82"/>
      <c r="AY16" s="78">
        <f>HLOOKUP($AQ$4&amp;" "&amp;$AY$4,$M$46:$X$58,ROW()-3,FALSE)</f>
        <v>0.55000000000000004</v>
      </c>
      <c r="AZ16" s="78"/>
      <c r="BA16" s="78"/>
      <c r="BB16" s="78"/>
      <c r="BC16" s="78">
        <f>HLOOKUP($AQ$4&amp;" "&amp;$BC$4,$AI$46:$AT$58,ROW()-3,FALSE)</f>
        <v>0.6</v>
      </c>
      <c r="BD16" s="78"/>
      <c r="BE16" s="78"/>
      <c r="BF16" s="78"/>
      <c r="BG16" s="78">
        <f>HLOOKUP($AQ$4&amp;" "&amp;$BG$4,$BE$46:$BP$58,ROW()-3,FALSE)</f>
        <v>0.8</v>
      </c>
      <c r="BH16" s="78"/>
      <c r="BI16" s="78"/>
      <c r="BJ16" s="78"/>
      <c r="BT16" s="67"/>
    </row>
    <row r="17" spans="2:62" ht="14.25" customHeight="1">
      <c r="B17" s="3"/>
      <c r="C17" s="3"/>
      <c r="D17" s="3"/>
      <c r="E17" s="3"/>
      <c r="F17" s="3"/>
      <c r="G17" s="3"/>
      <c r="H17" s="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3"/>
    </row>
    <row r="18" spans="2:62" ht="14.25" customHeight="1">
      <c r="B18" s="3"/>
      <c r="C18" s="3"/>
      <c r="D18" s="3"/>
      <c r="E18" s="3"/>
      <c r="F18" s="3"/>
      <c r="G18" s="3"/>
      <c r="H18" s="3"/>
      <c r="I18" s="9"/>
      <c r="J18" s="9"/>
      <c r="K18" s="9"/>
      <c r="L18" s="9"/>
      <c r="M18" s="9"/>
      <c r="N18" s="9"/>
      <c r="O18" s="9"/>
      <c r="P18" s="9"/>
      <c r="Q18" s="9"/>
      <c r="R18" s="9"/>
      <c r="S18" s="31"/>
      <c r="T18" s="31"/>
      <c r="U18" s="31"/>
      <c r="V18" s="31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3"/>
    </row>
    <row r="19" spans="2:62" ht="14.25" customHeight="1">
      <c r="B19" s="3"/>
      <c r="C19" s="3"/>
      <c r="D19" s="3"/>
      <c r="E19" s="3"/>
      <c r="F19" s="3"/>
      <c r="G19" s="3"/>
      <c r="H19" s="3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3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</row>
    <row r="20" spans="2:62" ht="14.25" customHeight="1">
      <c r="B20" s="3"/>
      <c r="C20" s="3"/>
      <c r="D20" s="3"/>
      <c r="E20" s="3"/>
      <c r="F20" s="3"/>
      <c r="G20" s="3"/>
      <c r="H20" s="3"/>
      <c r="I20" s="9"/>
      <c r="J20" s="9"/>
      <c r="K20" s="9"/>
      <c r="L20" s="9"/>
      <c r="M20" s="9"/>
      <c r="N20" s="32" t="s">
        <v>141</v>
      </c>
      <c r="P20" s="32"/>
      <c r="Q20" s="32"/>
      <c r="R20" s="32"/>
      <c r="S20" s="32"/>
      <c r="T20" s="32"/>
      <c r="U20" s="32"/>
      <c r="V20" s="32"/>
      <c r="W20" s="9"/>
      <c r="X20" s="9"/>
      <c r="Y20" s="9"/>
      <c r="Z20" s="9"/>
      <c r="AA20" s="34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3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</row>
    <row r="21" spans="2:62" ht="14.25" customHeight="1">
      <c r="B21" s="3"/>
      <c r="C21" s="3"/>
      <c r="D21" s="3"/>
      <c r="E21" s="3"/>
      <c r="F21" s="3"/>
      <c r="G21" s="3"/>
      <c r="H21" s="3"/>
      <c r="I21" s="9"/>
      <c r="J21" s="9"/>
      <c r="K21" s="9"/>
      <c r="L21" s="9"/>
      <c r="M21" s="9"/>
      <c r="N21" s="28" t="s">
        <v>142</v>
      </c>
      <c r="P21" s="32"/>
      <c r="Q21" s="32"/>
      <c r="R21" s="32"/>
      <c r="S21" s="32"/>
      <c r="T21" s="32"/>
      <c r="U21" s="32"/>
      <c r="V21" s="32"/>
      <c r="W21" s="9"/>
      <c r="X21" s="9"/>
      <c r="Y21" s="9"/>
      <c r="Z21" s="9"/>
      <c r="AA21" s="34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3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</row>
    <row r="22" spans="2:62" ht="14.25" customHeight="1">
      <c r="B22" s="3"/>
      <c r="C22" s="3"/>
      <c r="D22" s="3"/>
      <c r="E22" s="3"/>
      <c r="F22" s="3"/>
      <c r="G22" s="3"/>
      <c r="H22" s="3"/>
      <c r="I22" s="9"/>
      <c r="J22" s="9"/>
      <c r="K22" s="9"/>
      <c r="L22" s="9"/>
      <c r="M22" s="9"/>
      <c r="N22" s="28" t="s">
        <v>143</v>
      </c>
      <c r="P22" s="32"/>
      <c r="Q22" s="32"/>
      <c r="R22" s="32"/>
      <c r="S22" s="32"/>
      <c r="T22" s="32"/>
      <c r="U22" s="32"/>
      <c r="V22" s="32"/>
      <c r="W22" s="9"/>
      <c r="X22" s="9"/>
      <c r="Y22" s="9"/>
      <c r="Z22" s="9"/>
      <c r="AA22" s="34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3"/>
    </row>
    <row r="23" spans="2:62" ht="14.25" customHeight="1">
      <c r="B23" s="3"/>
      <c r="C23" s="3"/>
      <c r="D23" s="3"/>
      <c r="E23" s="3"/>
      <c r="F23" s="3"/>
      <c r="G23" s="3"/>
      <c r="H23" s="3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8"/>
    </row>
    <row r="24" spans="2:62" ht="14.25" customHeight="1">
      <c r="B24" s="3"/>
      <c r="C24" s="3"/>
      <c r="D24" s="3"/>
      <c r="E24" s="3"/>
      <c r="F24" s="3"/>
      <c r="G24" s="3"/>
      <c r="H24" s="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8"/>
    </row>
    <row r="25" spans="2:62" ht="14.2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2:62" ht="14.2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2:62" ht="14.2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2:62" ht="14.2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2:62" ht="14.25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2:62" ht="14.25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2:62" ht="14.2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2:62" ht="14.25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68" ht="14.2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68" ht="14.25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68" ht="14.2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68" ht="14.2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68" ht="14.25" customHeigh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6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43" spans="1:68" s="10" customFormat="1" ht="26.25" customHeight="1">
      <c r="A43" s="103" t="s">
        <v>160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</row>
    <row r="44" spans="1:68" hidden="1" outlineLevel="1"/>
    <row r="45" spans="1:68" hidden="1" outlineLevel="1"/>
    <row r="46" spans="1:68" hidden="1" outlineLevel="1">
      <c r="E46" s="101" t="s">
        <v>4</v>
      </c>
      <c r="F46" s="102"/>
      <c r="G46" s="102"/>
      <c r="H46" s="102"/>
      <c r="I46" s="1"/>
      <c r="J46" s="1"/>
      <c r="K46" s="1"/>
      <c r="L46" s="1"/>
      <c r="M46" s="108" t="s">
        <v>144</v>
      </c>
      <c r="N46" s="108"/>
      <c r="O46" s="108"/>
      <c r="P46" s="108"/>
      <c r="Q46" s="108" t="s">
        <v>155</v>
      </c>
      <c r="R46" s="108"/>
      <c r="S46" s="108"/>
      <c r="T46" s="108"/>
      <c r="U46" s="108" t="s">
        <v>145</v>
      </c>
      <c r="V46" s="108"/>
      <c r="W46" s="108"/>
      <c r="X46" s="109"/>
      <c r="AA46" s="101" t="s">
        <v>146</v>
      </c>
      <c r="AB46" s="102"/>
      <c r="AC46" s="102"/>
      <c r="AD46" s="102"/>
      <c r="AE46" s="1"/>
      <c r="AF46" s="1"/>
      <c r="AG46" s="1"/>
      <c r="AH46" s="1"/>
      <c r="AI46" s="108" t="s">
        <v>154</v>
      </c>
      <c r="AJ46" s="108"/>
      <c r="AK46" s="108"/>
      <c r="AL46" s="108"/>
      <c r="AM46" s="108" t="s">
        <v>153</v>
      </c>
      <c r="AN46" s="108"/>
      <c r="AO46" s="108"/>
      <c r="AP46" s="108"/>
      <c r="AQ46" s="108" t="s">
        <v>152</v>
      </c>
      <c r="AR46" s="108"/>
      <c r="AS46" s="108"/>
      <c r="AT46" s="109"/>
      <c r="AW46" s="101" t="s">
        <v>6</v>
      </c>
      <c r="AX46" s="102"/>
      <c r="AY46" s="102"/>
      <c r="AZ46" s="102"/>
      <c r="BA46" s="1"/>
      <c r="BB46" s="1"/>
      <c r="BC46" s="1"/>
      <c r="BD46" s="1"/>
      <c r="BE46" s="108" t="s">
        <v>7</v>
      </c>
      <c r="BF46" s="108"/>
      <c r="BG46" s="108"/>
      <c r="BH46" s="108"/>
      <c r="BI46" s="108" t="s">
        <v>8</v>
      </c>
      <c r="BJ46" s="108"/>
      <c r="BK46" s="108"/>
      <c r="BL46" s="108"/>
      <c r="BM46" s="108" t="s">
        <v>9</v>
      </c>
      <c r="BN46" s="108"/>
      <c r="BO46" s="108"/>
      <c r="BP46" s="109"/>
    </row>
    <row r="47" spans="1:68" hidden="1" outlineLevel="1"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/>
      <c r="AA47" s="2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4"/>
      <c r="AW47" s="2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4"/>
    </row>
    <row r="48" spans="1:68" hidden="1" outlineLevel="1">
      <c r="B48" s="17"/>
      <c r="E48" s="91" t="s">
        <v>135</v>
      </c>
      <c r="F48" s="92"/>
      <c r="G48" s="92"/>
      <c r="H48" s="92"/>
      <c r="I48" s="92"/>
      <c r="J48" s="92"/>
      <c r="K48" s="92"/>
      <c r="L48" s="92"/>
      <c r="M48" s="94" t="s">
        <v>149</v>
      </c>
      <c r="N48" s="94"/>
      <c r="O48" s="94"/>
      <c r="P48" s="94"/>
      <c r="Q48" s="94" t="s">
        <v>150</v>
      </c>
      <c r="R48" s="94"/>
      <c r="S48" s="94"/>
      <c r="T48" s="94"/>
      <c r="U48" s="94" t="s">
        <v>150</v>
      </c>
      <c r="V48" s="94"/>
      <c r="W48" s="94"/>
      <c r="X48" s="95"/>
      <c r="AA48" s="91" t="s">
        <v>135</v>
      </c>
      <c r="AB48" s="92"/>
      <c r="AC48" s="92"/>
      <c r="AD48" s="92"/>
      <c r="AE48" s="92"/>
      <c r="AF48" s="92"/>
      <c r="AG48" s="92"/>
      <c r="AH48" s="92"/>
      <c r="AI48" s="94" t="s">
        <v>149</v>
      </c>
      <c r="AJ48" s="94"/>
      <c r="AK48" s="94"/>
      <c r="AL48" s="94"/>
      <c r="AM48" s="94" t="s">
        <v>148</v>
      </c>
      <c r="AN48" s="94"/>
      <c r="AO48" s="94"/>
      <c r="AP48" s="94"/>
      <c r="AQ48" s="94" t="s">
        <v>148</v>
      </c>
      <c r="AR48" s="94"/>
      <c r="AS48" s="94"/>
      <c r="AT48" s="95"/>
      <c r="AW48" s="91" t="s">
        <v>135</v>
      </c>
      <c r="AX48" s="92"/>
      <c r="AY48" s="92"/>
      <c r="AZ48" s="92"/>
      <c r="BA48" s="92"/>
      <c r="BB48" s="92"/>
      <c r="BC48" s="92"/>
      <c r="BD48" s="92"/>
      <c r="BE48" s="94" t="s">
        <v>151</v>
      </c>
      <c r="BF48" s="94"/>
      <c r="BG48" s="94"/>
      <c r="BH48" s="94"/>
      <c r="BI48" s="94" t="s">
        <v>151</v>
      </c>
      <c r="BJ48" s="94"/>
      <c r="BK48" s="94"/>
      <c r="BL48" s="94"/>
      <c r="BM48" s="94" t="s">
        <v>151</v>
      </c>
      <c r="BN48" s="94"/>
      <c r="BO48" s="94"/>
      <c r="BP48" s="95"/>
    </row>
    <row r="49" spans="5:68" hidden="1" outlineLevel="1">
      <c r="E49" s="91" t="s">
        <v>136</v>
      </c>
      <c r="F49" s="92"/>
      <c r="G49" s="92"/>
      <c r="H49" s="92"/>
      <c r="I49" s="92"/>
      <c r="J49" s="92"/>
      <c r="K49" s="92"/>
      <c r="L49" s="92"/>
      <c r="M49" s="94" t="s">
        <v>149</v>
      </c>
      <c r="N49" s="94"/>
      <c r="O49" s="94"/>
      <c r="P49" s="94"/>
      <c r="Q49" s="94" t="s">
        <v>149</v>
      </c>
      <c r="R49" s="94"/>
      <c r="S49" s="94"/>
      <c r="T49" s="94"/>
      <c r="U49" s="94" t="s">
        <v>149</v>
      </c>
      <c r="V49" s="94"/>
      <c r="W49" s="94"/>
      <c r="X49" s="95"/>
      <c r="AA49" s="91" t="s">
        <v>136</v>
      </c>
      <c r="AB49" s="92"/>
      <c r="AC49" s="92"/>
      <c r="AD49" s="92"/>
      <c r="AE49" s="92"/>
      <c r="AF49" s="92"/>
      <c r="AG49" s="92"/>
      <c r="AH49" s="92"/>
      <c r="AI49" s="94" t="s">
        <v>148</v>
      </c>
      <c r="AJ49" s="94"/>
      <c r="AK49" s="94"/>
      <c r="AL49" s="94"/>
      <c r="AM49" s="94" t="s">
        <v>149</v>
      </c>
      <c r="AN49" s="94"/>
      <c r="AO49" s="94"/>
      <c r="AP49" s="94"/>
      <c r="AQ49" s="94" t="s">
        <v>151</v>
      </c>
      <c r="AR49" s="94"/>
      <c r="AS49" s="94"/>
      <c r="AT49" s="95"/>
      <c r="AW49" s="91" t="s">
        <v>136</v>
      </c>
      <c r="AX49" s="92"/>
      <c r="AY49" s="92"/>
      <c r="AZ49" s="92"/>
      <c r="BA49" s="92"/>
      <c r="BB49" s="92"/>
      <c r="BC49" s="92"/>
      <c r="BD49" s="92"/>
      <c r="BE49" s="94" t="s">
        <v>149</v>
      </c>
      <c r="BF49" s="94"/>
      <c r="BG49" s="94"/>
      <c r="BH49" s="94"/>
      <c r="BI49" s="94" t="s">
        <v>150</v>
      </c>
      <c r="BJ49" s="94"/>
      <c r="BK49" s="94"/>
      <c r="BL49" s="94"/>
      <c r="BM49" s="94" t="s">
        <v>147</v>
      </c>
      <c r="BN49" s="94"/>
      <c r="BO49" s="94"/>
      <c r="BP49" s="95"/>
    </row>
    <row r="50" spans="5:68" hidden="1" outlineLevel="1">
      <c r="E50" s="91" t="s">
        <v>137</v>
      </c>
      <c r="F50" s="92"/>
      <c r="G50" s="92"/>
      <c r="H50" s="92"/>
      <c r="I50" s="92"/>
      <c r="J50" s="92"/>
      <c r="K50" s="92"/>
      <c r="L50" s="92"/>
      <c r="M50" s="94" t="s">
        <v>150</v>
      </c>
      <c r="N50" s="94"/>
      <c r="O50" s="94"/>
      <c r="P50" s="94"/>
      <c r="Q50" s="94" t="s">
        <v>151</v>
      </c>
      <c r="R50" s="94"/>
      <c r="S50" s="94"/>
      <c r="T50" s="94"/>
      <c r="U50" s="94" t="s">
        <v>151</v>
      </c>
      <c r="V50" s="94"/>
      <c r="W50" s="94"/>
      <c r="X50" s="95"/>
      <c r="AA50" s="91" t="s">
        <v>137</v>
      </c>
      <c r="AB50" s="92"/>
      <c r="AC50" s="92"/>
      <c r="AD50" s="92"/>
      <c r="AE50" s="92"/>
      <c r="AF50" s="92"/>
      <c r="AG50" s="92"/>
      <c r="AH50" s="92"/>
      <c r="AI50" s="94" t="s">
        <v>147</v>
      </c>
      <c r="AJ50" s="94"/>
      <c r="AK50" s="94"/>
      <c r="AL50" s="94"/>
      <c r="AM50" s="94" t="s">
        <v>149</v>
      </c>
      <c r="AN50" s="94"/>
      <c r="AO50" s="94"/>
      <c r="AP50" s="94"/>
      <c r="AQ50" s="94" t="s">
        <v>149</v>
      </c>
      <c r="AR50" s="94"/>
      <c r="AS50" s="94"/>
      <c r="AT50" s="95"/>
      <c r="AW50" s="91" t="s">
        <v>137</v>
      </c>
      <c r="AX50" s="92"/>
      <c r="AY50" s="92"/>
      <c r="AZ50" s="92"/>
      <c r="BA50" s="92"/>
      <c r="BB50" s="92"/>
      <c r="BC50" s="92"/>
      <c r="BD50" s="92"/>
      <c r="BE50" s="94" t="s">
        <v>150</v>
      </c>
      <c r="BF50" s="94"/>
      <c r="BG50" s="94"/>
      <c r="BH50" s="94"/>
      <c r="BI50" s="94" t="s">
        <v>149</v>
      </c>
      <c r="BJ50" s="94"/>
      <c r="BK50" s="94"/>
      <c r="BL50" s="94"/>
      <c r="BM50" s="94" t="s">
        <v>150</v>
      </c>
      <c r="BN50" s="94"/>
      <c r="BO50" s="94"/>
      <c r="BP50" s="95"/>
    </row>
    <row r="51" spans="5:68" hidden="1" outlineLevel="1">
      <c r="E51" s="91" t="s">
        <v>138</v>
      </c>
      <c r="F51" s="92"/>
      <c r="G51" s="92"/>
      <c r="H51" s="92"/>
      <c r="I51" s="92"/>
      <c r="J51" s="92"/>
      <c r="K51" s="92"/>
      <c r="L51" s="92"/>
      <c r="M51" s="94" t="s">
        <v>148</v>
      </c>
      <c r="N51" s="94"/>
      <c r="O51" s="94"/>
      <c r="P51" s="94"/>
      <c r="Q51" s="94" t="s">
        <v>149</v>
      </c>
      <c r="R51" s="94"/>
      <c r="S51" s="94"/>
      <c r="T51" s="94"/>
      <c r="U51" s="94" t="s">
        <v>149</v>
      </c>
      <c r="V51" s="94"/>
      <c r="W51" s="94"/>
      <c r="X51" s="95"/>
      <c r="AA51" s="91" t="s">
        <v>138</v>
      </c>
      <c r="AB51" s="92"/>
      <c r="AC51" s="92"/>
      <c r="AD51" s="92"/>
      <c r="AE51" s="92"/>
      <c r="AF51" s="92"/>
      <c r="AG51" s="92"/>
      <c r="AH51" s="92"/>
      <c r="AI51" s="94" t="s">
        <v>148</v>
      </c>
      <c r="AJ51" s="94"/>
      <c r="AK51" s="94"/>
      <c r="AL51" s="94"/>
      <c r="AM51" s="94" t="s">
        <v>148</v>
      </c>
      <c r="AN51" s="94"/>
      <c r="AO51" s="94"/>
      <c r="AP51" s="94"/>
      <c r="AQ51" s="94" t="s">
        <v>148</v>
      </c>
      <c r="AR51" s="94"/>
      <c r="AS51" s="94"/>
      <c r="AT51" s="95"/>
      <c r="AW51" s="91" t="s">
        <v>138</v>
      </c>
      <c r="AX51" s="92"/>
      <c r="AY51" s="92"/>
      <c r="AZ51" s="92"/>
      <c r="BA51" s="92"/>
      <c r="BB51" s="92"/>
      <c r="BC51" s="92"/>
      <c r="BD51" s="92"/>
      <c r="BE51" s="94" t="s">
        <v>150</v>
      </c>
      <c r="BF51" s="94"/>
      <c r="BG51" s="94"/>
      <c r="BH51" s="94"/>
      <c r="BI51" s="94" t="s">
        <v>148</v>
      </c>
      <c r="BJ51" s="94"/>
      <c r="BK51" s="94"/>
      <c r="BL51" s="94"/>
      <c r="BM51" s="94" t="s">
        <v>148</v>
      </c>
      <c r="BN51" s="94"/>
      <c r="BO51" s="94"/>
      <c r="BP51" s="95"/>
    </row>
    <row r="52" spans="5:68" hidden="1" outlineLevel="1">
      <c r="E52" s="91" t="s">
        <v>139</v>
      </c>
      <c r="F52" s="92"/>
      <c r="G52" s="92"/>
      <c r="H52" s="92"/>
      <c r="I52" s="92"/>
      <c r="J52" s="92"/>
      <c r="K52" s="92"/>
      <c r="L52" s="92"/>
      <c r="M52" s="94" t="s">
        <v>147</v>
      </c>
      <c r="N52" s="94"/>
      <c r="O52" s="94"/>
      <c r="P52" s="94"/>
      <c r="Q52" s="94" t="s">
        <v>148</v>
      </c>
      <c r="R52" s="94"/>
      <c r="S52" s="94"/>
      <c r="T52" s="94"/>
      <c r="U52" s="94" t="s">
        <v>148</v>
      </c>
      <c r="V52" s="94"/>
      <c r="W52" s="94"/>
      <c r="X52" s="95"/>
      <c r="AA52" s="91" t="s">
        <v>139</v>
      </c>
      <c r="AB52" s="92"/>
      <c r="AC52" s="92"/>
      <c r="AD52" s="92"/>
      <c r="AE52" s="92"/>
      <c r="AF52" s="92"/>
      <c r="AG52" s="92"/>
      <c r="AH52" s="92"/>
      <c r="AI52" s="94" t="s">
        <v>149</v>
      </c>
      <c r="AJ52" s="94"/>
      <c r="AK52" s="94"/>
      <c r="AL52" s="94"/>
      <c r="AM52" s="94" t="s">
        <v>151</v>
      </c>
      <c r="AN52" s="94"/>
      <c r="AO52" s="94"/>
      <c r="AP52" s="94"/>
      <c r="AQ52" s="94" t="s">
        <v>150</v>
      </c>
      <c r="AR52" s="94"/>
      <c r="AS52" s="94"/>
      <c r="AT52" s="95"/>
      <c r="AW52" s="91" t="s">
        <v>139</v>
      </c>
      <c r="AX52" s="92"/>
      <c r="AY52" s="92"/>
      <c r="AZ52" s="92"/>
      <c r="BA52" s="92"/>
      <c r="BB52" s="92"/>
      <c r="BC52" s="92"/>
      <c r="BD52" s="92"/>
      <c r="BE52" s="94" t="s">
        <v>147</v>
      </c>
      <c r="BF52" s="94"/>
      <c r="BG52" s="94"/>
      <c r="BH52" s="94"/>
      <c r="BI52" s="94" t="s">
        <v>147</v>
      </c>
      <c r="BJ52" s="94"/>
      <c r="BK52" s="94"/>
      <c r="BL52" s="94"/>
      <c r="BM52" s="94" t="s">
        <v>147</v>
      </c>
      <c r="BN52" s="94"/>
      <c r="BO52" s="94"/>
      <c r="BP52" s="95"/>
    </row>
    <row r="53" spans="5:68" hidden="1" outlineLevel="1">
      <c r="E53" s="91" t="s">
        <v>140</v>
      </c>
      <c r="F53" s="92"/>
      <c r="G53" s="92"/>
      <c r="H53" s="92"/>
      <c r="I53" s="92"/>
      <c r="J53" s="92"/>
      <c r="K53" s="92"/>
      <c r="L53" s="92"/>
      <c r="M53" s="94" t="s">
        <v>149</v>
      </c>
      <c r="N53" s="94"/>
      <c r="O53" s="94"/>
      <c r="P53" s="94"/>
      <c r="Q53" s="94" t="s">
        <v>150</v>
      </c>
      <c r="R53" s="94"/>
      <c r="S53" s="94"/>
      <c r="T53" s="94"/>
      <c r="U53" s="94" t="s">
        <v>150</v>
      </c>
      <c r="V53" s="94"/>
      <c r="W53" s="94"/>
      <c r="X53" s="95"/>
      <c r="AA53" s="91" t="s">
        <v>140</v>
      </c>
      <c r="AB53" s="92"/>
      <c r="AC53" s="92"/>
      <c r="AD53" s="92"/>
      <c r="AE53" s="92"/>
      <c r="AF53" s="92"/>
      <c r="AG53" s="92"/>
      <c r="AH53" s="92"/>
      <c r="AI53" s="94" t="s">
        <v>151</v>
      </c>
      <c r="AJ53" s="94"/>
      <c r="AK53" s="94"/>
      <c r="AL53" s="94"/>
      <c r="AM53" s="94" t="s">
        <v>147</v>
      </c>
      <c r="AN53" s="94"/>
      <c r="AO53" s="94"/>
      <c r="AP53" s="94"/>
      <c r="AQ53" s="94" t="s">
        <v>147</v>
      </c>
      <c r="AR53" s="94"/>
      <c r="AS53" s="94"/>
      <c r="AT53" s="95"/>
      <c r="AW53" s="91" t="s">
        <v>140</v>
      </c>
      <c r="AX53" s="92"/>
      <c r="AY53" s="92"/>
      <c r="AZ53" s="92"/>
      <c r="BA53" s="92"/>
      <c r="BB53" s="92"/>
      <c r="BC53" s="92"/>
      <c r="BD53" s="92"/>
      <c r="BE53" s="94" t="s">
        <v>151</v>
      </c>
      <c r="BF53" s="94"/>
      <c r="BG53" s="94"/>
      <c r="BH53" s="94"/>
      <c r="BI53" s="94" t="s">
        <v>149</v>
      </c>
      <c r="BJ53" s="94"/>
      <c r="BK53" s="94"/>
      <c r="BL53" s="94"/>
      <c r="BM53" s="94" t="s">
        <v>148</v>
      </c>
      <c r="BN53" s="94"/>
      <c r="BO53" s="94"/>
      <c r="BP53" s="95"/>
    </row>
    <row r="54" spans="5:68" hidden="1" outlineLevel="1"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/>
      <c r="AA54" s="2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4"/>
      <c r="AW54" s="2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4"/>
    </row>
    <row r="55" spans="5:68" hidden="1" outlineLevel="1"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/>
      <c r="AA55" s="2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4"/>
      <c r="AW55" s="2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4"/>
    </row>
    <row r="56" spans="5:68" hidden="1" outlineLevel="1">
      <c r="E56" s="91" t="s">
        <v>141</v>
      </c>
      <c r="F56" s="92"/>
      <c r="G56" s="92"/>
      <c r="H56" s="92"/>
      <c r="I56" s="92"/>
      <c r="J56" s="92"/>
      <c r="K56" s="92"/>
      <c r="L56" s="92"/>
      <c r="M56" s="124">
        <v>290</v>
      </c>
      <c r="N56" s="124"/>
      <c r="O56" s="124"/>
      <c r="P56" s="124"/>
      <c r="Q56" s="124">
        <v>315</v>
      </c>
      <c r="R56" s="124"/>
      <c r="S56" s="124"/>
      <c r="T56" s="124"/>
      <c r="U56" s="124">
        <v>315</v>
      </c>
      <c r="V56" s="124"/>
      <c r="W56" s="124"/>
      <c r="X56" s="125"/>
      <c r="AA56" s="91" t="s">
        <v>141</v>
      </c>
      <c r="AB56" s="92"/>
      <c r="AC56" s="92"/>
      <c r="AD56" s="92"/>
      <c r="AE56" s="92"/>
      <c r="AF56" s="92"/>
      <c r="AG56" s="92"/>
      <c r="AH56" s="92"/>
      <c r="AI56" s="124">
        <v>600</v>
      </c>
      <c r="AJ56" s="124"/>
      <c r="AK56" s="124"/>
      <c r="AL56" s="124"/>
      <c r="AM56" s="124">
        <v>550</v>
      </c>
      <c r="AN56" s="124"/>
      <c r="AO56" s="124"/>
      <c r="AP56" s="124"/>
      <c r="AQ56" s="124">
        <v>450</v>
      </c>
      <c r="AR56" s="124"/>
      <c r="AS56" s="124"/>
      <c r="AT56" s="125"/>
      <c r="AW56" s="91" t="s">
        <v>141</v>
      </c>
      <c r="AX56" s="92"/>
      <c r="AY56" s="92"/>
      <c r="AZ56" s="92"/>
      <c r="BA56" s="92"/>
      <c r="BB56" s="92"/>
      <c r="BC56" s="92"/>
      <c r="BD56" s="92"/>
      <c r="BE56" s="124">
        <v>1000</v>
      </c>
      <c r="BF56" s="124"/>
      <c r="BG56" s="124"/>
      <c r="BH56" s="124"/>
      <c r="BI56" s="124">
        <v>950</v>
      </c>
      <c r="BJ56" s="124"/>
      <c r="BK56" s="124"/>
      <c r="BL56" s="124"/>
      <c r="BM56" s="124">
        <v>850</v>
      </c>
      <c r="BN56" s="124"/>
      <c r="BO56" s="124"/>
      <c r="BP56" s="125"/>
    </row>
    <row r="57" spans="5:68" hidden="1" outlineLevel="1">
      <c r="E57" s="91" t="s">
        <v>142</v>
      </c>
      <c r="F57" s="92"/>
      <c r="G57" s="92"/>
      <c r="H57" s="92"/>
      <c r="I57" s="92"/>
      <c r="J57" s="92"/>
      <c r="K57" s="92"/>
      <c r="L57" s="92"/>
      <c r="M57" s="73">
        <v>0.25</v>
      </c>
      <c r="N57" s="73"/>
      <c r="O57" s="73"/>
      <c r="P57" s="73"/>
      <c r="Q57" s="73">
        <v>0.3</v>
      </c>
      <c r="R57" s="73"/>
      <c r="S57" s="73"/>
      <c r="T57" s="73"/>
      <c r="U57" s="73">
        <v>0.3</v>
      </c>
      <c r="V57" s="73"/>
      <c r="W57" s="73"/>
      <c r="X57" s="106"/>
      <c r="AA57" s="91" t="s">
        <v>142</v>
      </c>
      <c r="AB57" s="92"/>
      <c r="AC57" s="92"/>
      <c r="AD57" s="92"/>
      <c r="AE57" s="92"/>
      <c r="AF57" s="92"/>
      <c r="AG57" s="92"/>
      <c r="AH57" s="92"/>
      <c r="AI57" s="73">
        <v>0.1</v>
      </c>
      <c r="AJ57" s="73"/>
      <c r="AK57" s="73"/>
      <c r="AL57" s="73"/>
      <c r="AM57" s="73">
        <v>0.15</v>
      </c>
      <c r="AN57" s="73"/>
      <c r="AO57" s="73"/>
      <c r="AP57" s="73"/>
      <c r="AQ57" s="73">
        <v>0.1</v>
      </c>
      <c r="AR57" s="73"/>
      <c r="AS57" s="73"/>
      <c r="AT57" s="106"/>
      <c r="AW57" s="91" t="s">
        <v>142</v>
      </c>
      <c r="AX57" s="92"/>
      <c r="AY57" s="92"/>
      <c r="AZ57" s="92"/>
      <c r="BA57" s="92"/>
      <c r="BB57" s="92"/>
      <c r="BC57" s="92"/>
      <c r="BD57" s="92"/>
      <c r="BE57" s="73">
        <v>0.08</v>
      </c>
      <c r="BF57" s="73"/>
      <c r="BG57" s="73"/>
      <c r="BH57" s="73"/>
      <c r="BI57" s="73">
        <v>0.1</v>
      </c>
      <c r="BJ57" s="73"/>
      <c r="BK57" s="73"/>
      <c r="BL57" s="73"/>
      <c r="BM57" s="73">
        <v>0.15</v>
      </c>
      <c r="BN57" s="73"/>
      <c r="BO57" s="73"/>
      <c r="BP57" s="106"/>
    </row>
    <row r="58" spans="5:68" hidden="1" outlineLevel="1">
      <c r="E58" s="120" t="s">
        <v>143</v>
      </c>
      <c r="F58" s="121"/>
      <c r="G58" s="121"/>
      <c r="H58" s="121"/>
      <c r="I58" s="121"/>
      <c r="J58" s="121"/>
      <c r="K58" s="121"/>
      <c r="L58" s="121"/>
      <c r="M58" s="122">
        <v>0.55000000000000004</v>
      </c>
      <c r="N58" s="122"/>
      <c r="O58" s="122"/>
      <c r="P58" s="122"/>
      <c r="Q58" s="122">
        <v>0.3</v>
      </c>
      <c r="R58" s="122"/>
      <c r="S58" s="122"/>
      <c r="T58" s="122"/>
      <c r="U58" s="122">
        <v>0.3</v>
      </c>
      <c r="V58" s="122"/>
      <c r="W58" s="122"/>
      <c r="X58" s="123"/>
      <c r="AA58" s="120" t="s">
        <v>143</v>
      </c>
      <c r="AB58" s="121"/>
      <c r="AC58" s="121"/>
      <c r="AD58" s="121"/>
      <c r="AE58" s="121"/>
      <c r="AF58" s="121"/>
      <c r="AG58" s="121"/>
      <c r="AH58" s="121"/>
      <c r="AI58" s="122">
        <v>0.6</v>
      </c>
      <c r="AJ58" s="122"/>
      <c r="AK58" s="122"/>
      <c r="AL58" s="122"/>
      <c r="AM58" s="122">
        <v>0.45</v>
      </c>
      <c r="AN58" s="122"/>
      <c r="AO58" s="122"/>
      <c r="AP58" s="122"/>
      <c r="AQ58" s="122">
        <v>0.4</v>
      </c>
      <c r="AR58" s="122"/>
      <c r="AS58" s="122"/>
      <c r="AT58" s="123"/>
      <c r="AW58" s="120" t="s">
        <v>143</v>
      </c>
      <c r="AX58" s="121"/>
      <c r="AY58" s="121"/>
      <c r="AZ58" s="121"/>
      <c r="BA58" s="121"/>
      <c r="BB58" s="121"/>
      <c r="BC58" s="121"/>
      <c r="BD58" s="121"/>
      <c r="BE58" s="122">
        <v>0.8</v>
      </c>
      <c r="BF58" s="122"/>
      <c r="BG58" s="122"/>
      <c r="BH58" s="122"/>
      <c r="BI58" s="122">
        <v>0.7</v>
      </c>
      <c r="BJ58" s="122"/>
      <c r="BK58" s="122"/>
      <c r="BL58" s="122"/>
      <c r="BM58" s="122">
        <v>0.55000000000000004</v>
      </c>
      <c r="BN58" s="122"/>
      <c r="BO58" s="122"/>
      <c r="BP58" s="123"/>
    </row>
    <row r="59" spans="5:68" hidden="1" outlineLevel="1"/>
    <row r="60" spans="5:68" hidden="1" outlineLevel="1"/>
    <row r="61" spans="5:68" hidden="1" outlineLevel="1"/>
    <row r="62" spans="5:68" hidden="1" outlineLevel="1"/>
    <row r="63" spans="5:68" hidden="1" outlineLevel="1"/>
    <row r="64" spans="5:68" hidden="1" outlineLevel="1"/>
    <row r="65" spans="1:63" hidden="1" outlineLevel="1"/>
    <row r="66" spans="1:63" hidden="1" outlineLevel="1"/>
    <row r="67" spans="1:63" hidden="1" outlineLevel="1"/>
    <row r="68" spans="1:63" hidden="1" outlineLevel="1"/>
    <row r="69" spans="1:63" hidden="1" outlineLevel="1"/>
    <row r="70" spans="1:63" hidden="1" outlineLevel="1"/>
    <row r="71" spans="1:63" hidden="1" outlineLevel="1"/>
    <row r="72" spans="1:63" hidden="1" outlineLevel="1"/>
    <row r="73" spans="1:63" hidden="1" outlineLevel="1"/>
    <row r="74" spans="1:63" hidden="1" outlineLevel="1"/>
    <row r="75" spans="1:63" hidden="1" outlineLevel="1"/>
    <row r="76" spans="1:63" collapsed="1"/>
    <row r="77" spans="1:63" s="10" customFormat="1" ht="26.25" customHeight="1">
      <c r="A77" s="103" t="s">
        <v>161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</row>
    <row r="78" spans="1:63" hidden="1" outlineLevel="1"/>
    <row r="79" spans="1:63" hidden="1" outlineLevel="1"/>
    <row r="80" spans="1:63" hidden="1" outlineLevel="1">
      <c r="H80" s="19" t="s">
        <v>11</v>
      </c>
      <c r="I80" s="19"/>
      <c r="J80" s="19"/>
      <c r="K80" s="19"/>
      <c r="L80" s="19"/>
      <c r="M80" s="19"/>
      <c r="N80" s="19"/>
      <c r="O80" s="19"/>
      <c r="AQ80" s="19" t="s">
        <v>12</v>
      </c>
    </row>
    <row r="81" spans="8:62" hidden="1" outlineLevel="1">
      <c r="U81" s="29"/>
      <c r="V81" s="15"/>
      <c r="W81" s="15"/>
      <c r="X81" s="15"/>
      <c r="Y81" s="15"/>
      <c r="Z81" s="15"/>
      <c r="AA81" s="15"/>
      <c r="AB81" s="15"/>
      <c r="AC81" s="113" t="s">
        <v>45</v>
      </c>
      <c r="AD81" s="114"/>
      <c r="AE81" s="115"/>
    </row>
    <row r="82" spans="8:62" hidden="1" outlineLevel="1">
      <c r="H82" s="20" t="s">
        <v>156</v>
      </c>
      <c r="I82" s="15"/>
      <c r="J82" s="15"/>
      <c r="K82" s="15"/>
      <c r="L82" s="15"/>
      <c r="M82" s="15"/>
      <c r="N82" s="15" t="s">
        <v>157</v>
      </c>
      <c r="O82" s="16"/>
      <c r="U82" s="91" t="s">
        <v>141</v>
      </c>
      <c r="V82" s="92"/>
      <c r="W82" s="92"/>
      <c r="X82" s="92"/>
      <c r="Y82" s="92"/>
      <c r="Z82" s="92"/>
      <c r="AA82" s="92"/>
      <c r="AB82" s="92"/>
      <c r="AC82" s="110">
        <f>MAX(M56:BP56)</f>
        <v>1000</v>
      </c>
      <c r="AD82" s="111"/>
      <c r="AE82" s="112"/>
      <c r="AQ82" s="21" t="s">
        <v>46</v>
      </c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</row>
    <row r="83" spans="8:62" hidden="1" outlineLevel="1">
      <c r="H83" s="2" t="s">
        <v>147</v>
      </c>
      <c r="I83" s="3"/>
      <c r="J83" s="3"/>
      <c r="K83" s="3"/>
      <c r="L83" s="3"/>
      <c r="M83" s="3"/>
      <c r="N83" s="118">
        <v>0.2</v>
      </c>
      <c r="O83" s="119"/>
      <c r="U83" s="68" t="s">
        <v>142</v>
      </c>
      <c r="V83" s="11"/>
      <c r="W83" s="11"/>
      <c r="X83" s="11"/>
      <c r="Y83" s="11"/>
      <c r="Z83" s="11"/>
      <c r="AA83" s="11"/>
      <c r="AB83" s="11"/>
      <c r="AC83" s="85">
        <f>MAX(M57:BP57)</f>
        <v>0.3</v>
      </c>
      <c r="AD83" s="85"/>
      <c r="AE83" s="86"/>
      <c r="AY83" s="107" t="s">
        <v>4</v>
      </c>
      <c r="AZ83" s="107"/>
      <c r="BA83" s="107"/>
      <c r="BB83" s="107"/>
      <c r="BC83" s="107" t="s">
        <v>3</v>
      </c>
      <c r="BD83" s="107"/>
      <c r="BE83" s="107"/>
      <c r="BF83" s="107"/>
      <c r="BG83" s="107" t="s">
        <v>44</v>
      </c>
      <c r="BH83" s="107"/>
      <c r="BI83" s="107"/>
      <c r="BJ83" s="107"/>
    </row>
    <row r="84" spans="8:62" hidden="1" outlineLevel="1">
      <c r="H84" s="2" t="s">
        <v>148</v>
      </c>
      <c r="I84" s="3"/>
      <c r="J84" s="3"/>
      <c r="K84" s="3"/>
      <c r="L84" s="3"/>
      <c r="M84" s="3"/>
      <c r="N84" s="118">
        <v>0.4</v>
      </c>
      <c r="O84" s="119"/>
      <c r="U84" s="69" t="s">
        <v>143</v>
      </c>
      <c r="V84" s="14"/>
      <c r="W84" s="14"/>
      <c r="X84" s="14"/>
      <c r="Y84" s="14"/>
      <c r="Z84" s="14"/>
      <c r="AA84" s="14"/>
      <c r="AB84" s="14"/>
      <c r="AC84" s="83">
        <f>MAX(M58:BP58)</f>
        <v>0.8</v>
      </c>
      <c r="AD84" s="83"/>
      <c r="AE84" s="84"/>
    </row>
    <row r="85" spans="8:62" hidden="1" outlineLevel="1">
      <c r="H85" s="2" t="s">
        <v>149</v>
      </c>
      <c r="I85" s="3"/>
      <c r="J85" s="3"/>
      <c r="K85" s="3"/>
      <c r="L85" s="3"/>
      <c r="M85" s="3"/>
      <c r="N85" s="118">
        <v>0.6</v>
      </c>
      <c r="O85" s="119"/>
      <c r="AQ85" s="89" t="s">
        <v>135</v>
      </c>
      <c r="AR85" s="90"/>
      <c r="AS85" s="90"/>
      <c r="AT85" s="90"/>
      <c r="AU85" s="90"/>
      <c r="AV85" s="90"/>
      <c r="AW85" s="90"/>
      <c r="AX85" s="90"/>
      <c r="AY85" s="87">
        <f t="shared" ref="AY85:AY90" si="3">VLOOKUP(AY6,$H$83:$O$87,7,FALSE)</f>
        <v>0.6</v>
      </c>
      <c r="AZ85" s="87"/>
      <c r="BA85" s="87"/>
      <c r="BB85" s="87"/>
      <c r="BC85" s="87">
        <f t="shared" ref="BC85:BC90" si="4">VLOOKUP(BC6,$H$83:$O$87,7,FALSE)</f>
        <v>0.6</v>
      </c>
      <c r="BD85" s="87"/>
      <c r="BE85" s="87"/>
      <c r="BF85" s="87"/>
      <c r="BG85" s="87">
        <f t="shared" ref="BG85:BG90" si="5">VLOOKUP(BG6,$H$83:$O$87,7,FALSE)</f>
        <v>1</v>
      </c>
      <c r="BH85" s="87"/>
      <c r="BI85" s="87"/>
      <c r="BJ85" s="105"/>
    </row>
    <row r="86" spans="8:62" hidden="1" outlineLevel="1">
      <c r="H86" s="2" t="s">
        <v>150</v>
      </c>
      <c r="I86" s="3"/>
      <c r="J86" s="3"/>
      <c r="K86" s="3"/>
      <c r="L86" s="3"/>
      <c r="M86" s="3"/>
      <c r="N86" s="118">
        <v>0.8</v>
      </c>
      <c r="O86" s="119"/>
      <c r="AQ86" s="91" t="s">
        <v>136</v>
      </c>
      <c r="AR86" s="92"/>
      <c r="AS86" s="92"/>
      <c r="AT86" s="92"/>
      <c r="AU86" s="92"/>
      <c r="AV86" s="92"/>
      <c r="AW86" s="92"/>
      <c r="AX86" s="92"/>
      <c r="AY86" s="73">
        <f t="shared" si="3"/>
        <v>0.6</v>
      </c>
      <c r="AZ86" s="73"/>
      <c r="BA86" s="73"/>
      <c r="BB86" s="73"/>
      <c r="BC86" s="73">
        <f t="shared" si="4"/>
        <v>0.4</v>
      </c>
      <c r="BD86" s="73"/>
      <c r="BE86" s="73"/>
      <c r="BF86" s="73"/>
      <c r="BG86" s="73">
        <f t="shared" si="5"/>
        <v>0.6</v>
      </c>
      <c r="BH86" s="73"/>
      <c r="BI86" s="73"/>
      <c r="BJ86" s="106"/>
    </row>
    <row r="87" spans="8:62" hidden="1" outlineLevel="1">
      <c r="H87" s="5" t="s">
        <v>151</v>
      </c>
      <c r="I87" s="6"/>
      <c r="J87" s="6"/>
      <c r="K87" s="6"/>
      <c r="L87" s="6"/>
      <c r="M87" s="6"/>
      <c r="N87" s="116">
        <v>1</v>
      </c>
      <c r="O87" s="117"/>
      <c r="AQ87" s="91" t="s">
        <v>137</v>
      </c>
      <c r="AR87" s="92"/>
      <c r="AS87" s="92"/>
      <c r="AT87" s="92"/>
      <c r="AU87" s="92"/>
      <c r="AV87" s="92"/>
      <c r="AW87" s="92"/>
      <c r="AX87" s="92"/>
      <c r="AY87" s="73">
        <f t="shared" si="3"/>
        <v>0.8</v>
      </c>
      <c r="AZ87" s="73"/>
      <c r="BA87" s="73"/>
      <c r="BB87" s="73"/>
      <c r="BC87" s="73">
        <f t="shared" si="4"/>
        <v>0.2</v>
      </c>
      <c r="BD87" s="73"/>
      <c r="BE87" s="73"/>
      <c r="BF87" s="73"/>
      <c r="BG87" s="73">
        <f t="shared" si="5"/>
        <v>0.8</v>
      </c>
      <c r="BH87" s="73"/>
      <c r="BI87" s="73"/>
      <c r="BJ87" s="106"/>
    </row>
    <row r="88" spans="8:62" hidden="1" outlineLevel="1">
      <c r="AQ88" s="91" t="s">
        <v>138</v>
      </c>
      <c r="AR88" s="92"/>
      <c r="AS88" s="92"/>
      <c r="AT88" s="92"/>
      <c r="AU88" s="92"/>
      <c r="AV88" s="92"/>
      <c r="AW88" s="92"/>
      <c r="AX88" s="92"/>
      <c r="AY88" s="73">
        <f t="shared" si="3"/>
        <v>0.4</v>
      </c>
      <c r="AZ88" s="73"/>
      <c r="BA88" s="73"/>
      <c r="BB88" s="73"/>
      <c r="BC88" s="73">
        <f t="shared" si="4"/>
        <v>0.4</v>
      </c>
      <c r="BD88" s="73"/>
      <c r="BE88" s="73"/>
      <c r="BF88" s="73"/>
      <c r="BG88" s="73">
        <f t="shared" si="5"/>
        <v>0.8</v>
      </c>
      <c r="BH88" s="73"/>
      <c r="BI88" s="73"/>
      <c r="BJ88" s="106"/>
    </row>
    <row r="89" spans="8:62" hidden="1" outlineLevel="1">
      <c r="H89" s="20" t="s">
        <v>158</v>
      </c>
      <c r="I89" s="15"/>
      <c r="J89" s="15"/>
      <c r="K89" s="15"/>
      <c r="L89" s="15"/>
      <c r="M89" s="15"/>
      <c r="N89" s="15"/>
      <c r="O89" s="16"/>
      <c r="AQ89" s="91" t="s">
        <v>139</v>
      </c>
      <c r="AR89" s="92"/>
      <c r="AS89" s="92"/>
      <c r="AT89" s="92"/>
      <c r="AU89" s="92"/>
      <c r="AV89" s="92"/>
      <c r="AW89" s="92"/>
      <c r="AX89" s="92"/>
      <c r="AY89" s="73">
        <f t="shared" si="3"/>
        <v>0.2</v>
      </c>
      <c r="AZ89" s="73"/>
      <c r="BA89" s="73"/>
      <c r="BB89" s="73"/>
      <c r="BC89" s="73">
        <f t="shared" si="4"/>
        <v>0.6</v>
      </c>
      <c r="BD89" s="73"/>
      <c r="BE89" s="73"/>
      <c r="BF89" s="73"/>
      <c r="BG89" s="73">
        <f t="shared" si="5"/>
        <v>0.2</v>
      </c>
      <c r="BH89" s="73"/>
      <c r="BI89" s="73"/>
      <c r="BJ89" s="106"/>
    </row>
    <row r="90" spans="8:62" hidden="1" outlineLevel="1">
      <c r="H90" s="12">
        <v>2008</v>
      </c>
      <c r="I90" s="11"/>
      <c r="J90" s="11"/>
      <c r="K90" s="3"/>
      <c r="L90" s="3"/>
      <c r="M90" s="3"/>
      <c r="N90" s="3"/>
      <c r="O90" s="4"/>
      <c r="AQ90" s="91" t="s">
        <v>140</v>
      </c>
      <c r="AR90" s="92"/>
      <c r="AS90" s="92"/>
      <c r="AT90" s="92"/>
      <c r="AU90" s="92"/>
      <c r="AV90" s="92"/>
      <c r="AW90" s="92"/>
      <c r="AX90" s="92"/>
      <c r="AY90" s="73">
        <f t="shared" si="3"/>
        <v>0.6</v>
      </c>
      <c r="AZ90" s="73"/>
      <c r="BA90" s="73"/>
      <c r="BB90" s="73"/>
      <c r="BC90" s="73">
        <f t="shared" si="4"/>
        <v>1</v>
      </c>
      <c r="BD90" s="73"/>
      <c r="BE90" s="73"/>
      <c r="BF90" s="73"/>
      <c r="BG90" s="73">
        <f t="shared" si="5"/>
        <v>1</v>
      </c>
      <c r="BH90" s="73"/>
      <c r="BI90" s="73"/>
      <c r="BJ90" s="106"/>
    </row>
    <row r="91" spans="8:62" hidden="1" outlineLevel="1">
      <c r="H91" s="12">
        <v>2009</v>
      </c>
      <c r="I91" s="11"/>
      <c r="J91" s="11"/>
      <c r="K91" s="3"/>
      <c r="L91" s="3"/>
      <c r="M91" s="3"/>
      <c r="N91" s="3"/>
      <c r="O91" s="4"/>
      <c r="AQ91" s="88" t="s">
        <v>141</v>
      </c>
      <c r="AR91" s="88"/>
      <c r="AS91" s="88"/>
      <c r="AT91" s="88"/>
      <c r="AU91" s="88"/>
      <c r="AV91" s="88"/>
      <c r="AW91" s="88"/>
      <c r="AX91" s="88"/>
      <c r="AY91" s="73">
        <f>AY14/$AC$82</f>
        <v>0.28999999999999998</v>
      </c>
      <c r="AZ91" s="73"/>
      <c r="BA91" s="73"/>
      <c r="BB91" s="73"/>
      <c r="BC91" s="73">
        <f>BC14/$AC$82</f>
        <v>0.6</v>
      </c>
      <c r="BD91" s="73"/>
      <c r="BE91" s="73"/>
      <c r="BF91" s="73"/>
      <c r="BG91" s="73">
        <f>BG14/$AC$82</f>
        <v>1</v>
      </c>
      <c r="BH91" s="73"/>
      <c r="BI91" s="73"/>
      <c r="BJ91" s="73"/>
    </row>
    <row r="92" spans="8:62" hidden="1" outlineLevel="1">
      <c r="H92" s="13">
        <v>2010</v>
      </c>
      <c r="I92" s="14"/>
      <c r="J92" s="14"/>
      <c r="K92" s="6"/>
      <c r="L92" s="6"/>
      <c r="M92" s="6"/>
      <c r="N92" s="6"/>
      <c r="O92" s="7"/>
      <c r="AQ92" s="74" t="s">
        <v>142</v>
      </c>
      <c r="AR92" s="74"/>
      <c r="AS92" s="74"/>
      <c r="AT92" s="74"/>
      <c r="AU92" s="74"/>
      <c r="AV92" s="74"/>
      <c r="AW92" s="74"/>
      <c r="AX92" s="74"/>
      <c r="AY92" s="73">
        <f>AY15/$AC$83</f>
        <v>0.83333333333333337</v>
      </c>
      <c r="AZ92" s="73"/>
      <c r="BA92" s="73"/>
      <c r="BB92" s="73"/>
      <c r="BC92" s="73">
        <f>BC15/$AC$83</f>
        <v>0.33333333333333337</v>
      </c>
      <c r="BD92" s="73"/>
      <c r="BE92" s="73"/>
      <c r="BF92" s="73"/>
      <c r="BG92" s="73">
        <f>BG15/$AC$83</f>
        <v>0.26666666666666666</v>
      </c>
      <c r="BH92" s="73"/>
      <c r="BI92" s="73"/>
      <c r="BJ92" s="73"/>
    </row>
    <row r="93" spans="8:62" hidden="1" outlineLevel="1">
      <c r="AQ93" s="75" t="s">
        <v>143</v>
      </c>
      <c r="AR93" s="75"/>
      <c r="AS93" s="75"/>
      <c r="AT93" s="75"/>
      <c r="AU93" s="75"/>
      <c r="AV93" s="75"/>
      <c r="AW93" s="75"/>
      <c r="AX93" s="75"/>
      <c r="AY93" s="73">
        <f>AY16/$AC$84</f>
        <v>0.6875</v>
      </c>
      <c r="AZ93" s="73"/>
      <c r="BA93" s="73"/>
      <c r="BB93" s="73"/>
      <c r="BC93" s="73">
        <f>BC16/$AC$84</f>
        <v>0.74999999999999989</v>
      </c>
      <c r="BD93" s="73"/>
      <c r="BE93" s="73"/>
      <c r="BF93" s="73"/>
      <c r="BG93" s="73">
        <f>BG16/$AC$84</f>
        <v>1</v>
      </c>
      <c r="BH93" s="73"/>
      <c r="BI93" s="73"/>
      <c r="BJ93" s="73"/>
    </row>
    <row r="94" spans="8:62" hidden="1" outlineLevel="1">
      <c r="AQ94" s="21" t="s">
        <v>10</v>
      </c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</row>
    <row r="95" spans="8:62" hidden="1" outlineLevel="1">
      <c r="AQ95" s="126">
        <f>IF(AQ4=2008,2008,AQ4-1)</f>
        <v>2008</v>
      </c>
      <c r="AR95" s="126"/>
      <c r="AS95" s="126"/>
      <c r="AT95" s="126"/>
      <c r="AY95" s="126" t="s">
        <v>4</v>
      </c>
      <c r="AZ95" s="126"/>
      <c r="BA95" s="126"/>
      <c r="BB95" s="126"/>
      <c r="BC95" s="126" t="s">
        <v>3</v>
      </c>
      <c r="BD95" s="126"/>
      <c r="BE95" s="126"/>
      <c r="BF95" s="126"/>
      <c r="BG95" s="126" t="s">
        <v>5</v>
      </c>
      <c r="BH95" s="126"/>
      <c r="BI95" s="126"/>
      <c r="BJ95" s="126"/>
    </row>
    <row r="96" spans="8:62" hidden="1" outlineLevel="1"/>
    <row r="97" spans="43:62" hidden="1" outlineLevel="1">
      <c r="AQ97" s="72" t="s">
        <v>135</v>
      </c>
      <c r="AR97" s="72"/>
      <c r="AS97" s="72"/>
      <c r="AT97" s="72"/>
      <c r="AU97" s="72"/>
      <c r="AV97" s="72"/>
      <c r="AW97" s="72"/>
      <c r="AX97" s="72"/>
      <c r="AY97" s="127" t="str">
        <f t="shared" ref="AY97:AY102" si="6">HLOOKUP($AQ$95&amp;" "&amp;$AY$95,$M$46:$X$58,ROW()-94,FALSE)</f>
        <v>Medium</v>
      </c>
      <c r="AZ97" s="127"/>
      <c r="BA97" s="127"/>
      <c r="BB97" s="127"/>
      <c r="BC97" s="127" t="str">
        <f t="shared" ref="BC97:BC102" si="7">HLOOKUP($AQ$95&amp;" "&amp;$BC$95,$AI$46:$AT$58,ROW()-94,FALSE)</f>
        <v>Medium</v>
      </c>
      <c r="BD97" s="127"/>
      <c r="BE97" s="127"/>
      <c r="BF97" s="127"/>
      <c r="BG97" s="127" t="str">
        <f t="shared" ref="BG97:BG102" si="8">HLOOKUP($AQ$95&amp;" "&amp;$BG$95,$BE$46:$BP$58,ROW()-94,FALSE)</f>
        <v>Very strong</v>
      </c>
      <c r="BH97" s="127"/>
      <c r="BI97" s="127"/>
      <c r="BJ97" s="127"/>
    </row>
    <row r="98" spans="43:62" hidden="1" outlineLevel="1">
      <c r="AQ98" s="72" t="s">
        <v>136</v>
      </c>
      <c r="AR98" s="72"/>
      <c r="AS98" s="72"/>
      <c r="AT98" s="72"/>
      <c r="AU98" s="72"/>
      <c r="AV98" s="72"/>
      <c r="AW98" s="72"/>
      <c r="AX98" s="72"/>
      <c r="AY98" s="127" t="str">
        <f t="shared" si="6"/>
        <v>Medium</v>
      </c>
      <c r="AZ98" s="127"/>
      <c r="BA98" s="127"/>
      <c r="BB98" s="127"/>
      <c r="BC98" s="127" t="str">
        <f t="shared" si="7"/>
        <v>Low</v>
      </c>
      <c r="BD98" s="127"/>
      <c r="BE98" s="127"/>
      <c r="BF98" s="127"/>
      <c r="BG98" s="127" t="str">
        <f t="shared" si="8"/>
        <v>Medium</v>
      </c>
      <c r="BH98" s="127"/>
      <c r="BI98" s="127"/>
      <c r="BJ98" s="127"/>
    </row>
    <row r="99" spans="43:62" hidden="1" outlineLevel="1">
      <c r="AQ99" s="72" t="s">
        <v>137</v>
      </c>
      <c r="AR99" s="72"/>
      <c r="AS99" s="72"/>
      <c r="AT99" s="72"/>
      <c r="AU99" s="72"/>
      <c r="AV99" s="72"/>
      <c r="AW99" s="72"/>
      <c r="AX99" s="72"/>
      <c r="AY99" s="127" t="str">
        <f t="shared" si="6"/>
        <v>Strong</v>
      </c>
      <c r="AZ99" s="127"/>
      <c r="BA99" s="127"/>
      <c r="BB99" s="127"/>
      <c r="BC99" s="127" t="str">
        <f t="shared" si="7"/>
        <v>Very low</v>
      </c>
      <c r="BD99" s="127"/>
      <c r="BE99" s="127"/>
      <c r="BF99" s="127"/>
      <c r="BG99" s="127" t="str">
        <f t="shared" si="8"/>
        <v>Strong</v>
      </c>
      <c r="BH99" s="127"/>
      <c r="BI99" s="127"/>
      <c r="BJ99" s="127"/>
    </row>
    <row r="100" spans="43:62" hidden="1" outlineLevel="1">
      <c r="AQ100" s="72" t="s">
        <v>138</v>
      </c>
      <c r="AR100" s="72"/>
      <c r="AS100" s="72"/>
      <c r="AT100" s="72"/>
      <c r="AU100" s="72"/>
      <c r="AV100" s="72"/>
      <c r="AW100" s="72"/>
      <c r="AX100" s="72"/>
      <c r="AY100" s="127" t="str">
        <f t="shared" si="6"/>
        <v>Low</v>
      </c>
      <c r="AZ100" s="127"/>
      <c r="BA100" s="127"/>
      <c r="BB100" s="127"/>
      <c r="BC100" s="127" t="str">
        <f t="shared" si="7"/>
        <v>Low</v>
      </c>
      <c r="BD100" s="127"/>
      <c r="BE100" s="127"/>
      <c r="BF100" s="127"/>
      <c r="BG100" s="127" t="str">
        <f t="shared" si="8"/>
        <v>Strong</v>
      </c>
      <c r="BH100" s="127"/>
      <c r="BI100" s="127"/>
      <c r="BJ100" s="127"/>
    </row>
    <row r="101" spans="43:62" hidden="1" outlineLevel="1">
      <c r="AQ101" s="72" t="s">
        <v>139</v>
      </c>
      <c r="AR101" s="72"/>
      <c r="AS101" s="72"/>
      <c r="AT101" s="72"/>
      <c r="AU101" s="72"/>
      <c r="AV101" s="72"/>
      <c r="AW101" s="72"/>
      <c r="AX101" s="72"/>
      <c r="AY101" s="127" t="str">
        <f t="shared" si="6"/>
        <v>Very low</v>
      </c>
      <c r="AZ101" s="127"/>
      <c r="BA101" s="127"/>
      <c r="BB101" s="127"/>
      <c r="BC101" s="127" t="str">
        <f t="shared" si="7"/>
        <v>Medium</v>
      </c>
      <c r="BD101" s="127"/>
      <c r="BE101" s="127"/>
      <c r="BF101" s="127"/>
      <c r="BG101" s="127" t="str">
        <f t="shared" si="8"/>
        <v>Very low</v>
      </c>
      <c r="BH101" s="127"/>
      <c r="BI101" s="127"/>
      <c r="BJ101" s="127"/>
    </row>
    <row r="102" spans="43:62" hidden="1" outlineLevel="1">
      <c r="AQ102" s="72" t="s">
        <v>140</v>
      </c>
      <c r="AR102" s="72"/>
      <c r="AS102" s="72"/>
      <c r="AT102" s="72"/>
      <c r="AU102" s="72"/>
      <c r="AV102" s="72"/>
      <c r="AW102" s="72"/>
      <c r="AX102" s="72"/>
      <c r="AY102" s="127" t="str">
        <f t="shared" si="6"/>
        <v>Medium</v>
      </c>
      <c r="AZ102" s="127"/>
      <c r="BA102" s="127"/>
      <c r="BB102" s="127"/>
      <c r="BC102" s="127" t="str">
        <f t="shared" si="7"/>
        <v>Very strong</v>
      </c>
      <c r="BD102" s="127"/>
      <c r="BE102" s="127"/>
      <c r="BF102" s="127"/>
      <c r="BG102" s="127" t="str">
        <f t="shared" si="8"/>
        <v>Very strong</v>
      </c>
      <c r="BH102" s="127"/>
      <c r="BI102" s="127"/>
      <c r="BJ102" s="127"/>
    </row>
    <row r="103" spans="43:62" hidden="1" outlineLevel="1"/>
    <row r="104" spans="43:62" hidden="1" outlineLevel="1"/>
    <row r="105" spans="43:62" hidden="1" outlineLevel="1">
      <c r="AQ105" s="72" t="s">
        <v>141</v>
      </c>
      <c r="AR105" s="72"/>
      <c r="AS105" s="72"/>
      <c r="AT105" s="72"/>
      <c r="AU105" s="72"/>
      <c r="AV105" s="72"/>
      <c r="AW105" s="72"/>
      <c r="AX105" s="72"/>
      <c r="AY105" s="127">
        <f>HLOOKUP($AQ$95&amp;" "&amp;$AY$95,$M$46:$X$58,ROW()-94,FALSE)</f>
        <v>290</v>
      </c>
      <c r="AZ105" s="127"/>
      <c r="BA105" s="127"/>
      <c r="BB105" s="127"/>
      <c r="BC105" s="127">
        <f>HLOOKUP($AQ$95&amp;" "&amp;$BC$95,$AI$46:$AT$58,ROW()-94,FALSE)</f>
        <v>600</v>
      </c>
      <c r="BD105" s="127"/>
      <c r="BE105" s="127"/>
      <c r="BF105" s="127"/>
      <c r="BG105" s="127">
        <f>HLOOKUP($AQ$95&amp;" "&amp;$BG$95,$BE$46:$BP$58,ROW()-94,FALSE)</f>
        <v>1000</v>
      </c>
      <c r="BH105" s="127"/>
      <c r="BI105" s="127"/>
      <c r="BJ105" s="127"/>
    </row>
    <row r="106" spans="43:62" hidden="1" outlineLevel="1">
      <c r="AQ106" s="72" t="s">
        <v>142</v>
      </c>
      <c r="AR106" s="72"/>
      <c r="AS106" s="72"/>
      <c r="AT106" s="72"/>
      <c r="AU106" s="72"/>
      <c r="AV106" s="72"/>
      <c r="AW106" s="72"/>
      <c r="AX106" s="72"/>
      <c r="AY106" s="127">
        <f>HLOOKUP($AQ$95&amp;" "&amp;$AY$95,$M$46:$X$58,ROW()-94,FALSE)</f>
        <v>0.25</v>
      </c>
      <c r="AZ106" s="127"/>
      <c r="BA106" s="127"/>
      <c r="BB106" s="127"/>
      <c r="BC106" s="127">
        <f>HLOOKUP($AQ$95&amp;" "&amp;$BC$95,$AI$46:$AT$58,ROW()-94,FALSE)</f>
        <v>0.1</v>
      </c>
      <c r="BD106" s="127"/>
      <c r="BE106" s="127"/>
      <c r="BF106" s="127"/>
      <c r="BG106" s="127">
        <f>HLOOKUP($AQ$95&amp;" "&amp;$BG$95,$BE$46:$BP$58,ROW()-94,FALSE)</f>
        <v>0.08</v>
      </c>
      <c r="BH106" s="127"/>
      <c r="BI106" s="127"/>
      <c r="BJ106" s="127"/>
    </row>
    <row r="107" spans="43:62" hidden="1" outlineLevel="1">
      <c r="AQ107" s="72" t="s">
        <v>143</v>
      </c>
      <c r="AR107" s="72"/>
      <c r="AS107" s="72"/>
      <c r="AT107" s="72"/>
      <c r="AU107" s="72"/>
      <c r="AV107" s="72"/>
      <c r="AW107" s="72"/>
      <c r="AX107" s="72"/>
      <c r="AY107" s="127">
        <f>HLOOKUP($AQ$95&amp;" "&amp;$AY$95,$M$46:$X$58,ROW()-94,FALSE)</f>
        <v>0.55000000000000004</v>
      </c>
      <c r="AZ107" s="127"/>
      <c r="BA107" s="127"/>
      <c r="BB107" s="127"/>
      <c r="BC107" s="127">
        <f>HLOOKUP($AQ$95&amp;" "&amp;$BC$95,$AI$46:$AT$58,ROW()-94,FALSE)</f>
        <v>0.6</v>
      </c>
      <c r="BD107" s="127"/>
      <c r="BE107" s="127"/>
      <c r="BF107" s="127"/>
      <c r="BG107" s="127">
        <f>HLOOKUP($AQ$95&amp;" "&amp;$BG$95,$BE$46:$BP$58,ROW()-94,FALSE)</f>
        <v>0.8</v>
      </c>
      <c r="BH107" s="127"/>
      <c r="BI107" s="127"/>
      <c r="BJ107" s="127"/>
    </row>
    <row r="108" spans="43:62" hidden="1" outlineLevel="1"/>
    <row r="109" spans="43:62" hidden="1" outlineLevel="1"/>
    <row r="110" spans="43:62" hidden="1" outlineLevel="1"/>
    <row r="111" spans="43:62" hidden="1" outlineLevel="1">
      <c r="AQ111" s="21" t="s">
        <v>13</v>
      </c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</row>
    <row r="112" spans="43:62" hidden="1" outlineLevel="1">
      <c r="AY112" s="126" t="s">
        <v>4</v>
      </c>
      <c r="AZ112" s="126"/>
      <c r="BA112" s="126"/>
      <c r="BB112" s="126"/>
      <c r="BC112" s="126" t="s">
        <v>3</v>
      </c>
      <c r="BD112" s="126"/>
      <c r="BE112" s="126"/>
      <c r="BF112" s="126"/>
      <c r="BG112" s="126" t="s">
        <v>5</v>
      </c>
      <c r="BH112" s="126"/>
      <c r="BI112" s="126"/>
      <c r="BJ112" s="126"/>
    </row>
    <row r="113" spans="43:62" hidden="1" outlineLevel="1"/>
    <row r="114" spans="43:62" hidden="1" outlineLevel="1">
      <c r="AQ114" s="72" t="s">
        <v>135</v>
      </c>
      <c r="AR114" s="72"/>
      <c r="AS114" s="72"/>
      <c r="AT114" s="72"/>
      <c r="AU114" s="72"/>
      <c r="AV114" s="72"/>
      <c r="AW114" s="72"/>
      <c r="AX114" s="72"/>
      <c r="AY114" s="128">
        <f t="shared" ref="AY114:AY119" si="9">AY85-VLOOKUP(AY97,$H$83:$O$87,7,FALSE)</f>
        <v>0</v>
      </c>
      <c r="AZ114" s="128"/>
      <c r="BA114" s="128"/>
      <c r="BB114" s="128"/>
      <c r="BC114" s="128">
        <f t="shared" ref="BC114:BC119" si="10">BC85-VLOOKUP(BC97,$H$83:$O$87,7,FALSE)</f>
        <v>0</v>
      </c>
      <c r="BD114" s="128"/>
      <c r="BE114" s="128"/>
      <c r="BF114" s="128"/>
      <c r="BG114" s="128">
        <f t="shared" ref="BG114:BG119" si="11">BG85-VLOOKUP(BG97,$H$83:$O$87,7,FALSE)</f>
        <v>0</v>
      </c>
      <c r="BH114" s="128"/>
      <c r="BI114" s="128"/>
      <c r="BJ114" s="128"/>
    </row>
    <row r="115" spans="43:62" hidden="1" outlineLevel="1">
      <c r="AQ115" s="72" t="s">
        <v>136</v>
      </c>
      <c r="AR115" s="72"/>
      <c r="AS115" s="72"/>
      <c r="AT115" s="72"/>
      <c r="AU115" s="72"/>
      <c r="AV115" s="72"/>
      <c r="AW115" s="72"/>
      <c r="AX115" s="72"/>
      <c r="AY115" s="128">
        <f t="shared" si="9"/>
        <v>0</v>
      </c>
      <c r="AZ115" s="128"/>
      <c r="BA115" s="128"/>
      <c r="BB115" s="128"/>
      <c r="BC115" s="128">
        <f t="shared" si="10"/>
        <v>0</v>
      </c>
      <c r="BD115" s="128"/>
      <c r="BE115" s="128"/>
      <c r="BF115" s="128"/>
      <c r="BG115" s="128">
        <f t="shared" si="11"/>
        <v>0</v>
      </c>
      <c r="BH115" s="128"/>
      <c r="BI115" s="128"/>
      <c r="BJ115" s="128"/>
    </row>
    <row r="116" spans="43:62" hidden="1" outlineLevel="1">
      <c r="AQ116" s="72" t="s">
        <v>137</v>
      </c>
      <c r="AR116" s="72"/>
      <c r="AS116" s="72"/>
      <c r="AT116" s="72"/>
      <c r="AU116" s="72"/>
      <c r="AV116" s="72"/>
      <c r="AW116" s="72"/>
      <c r="AX116" s="72"/>
      <c r="AY116" s="128">
        <f t="shared" si="9"/>
        <v>0</v>
      </c>
      <c r="AZ116" s="128"/>
      <c r="BA116" s="128"/>
      <c r="BB116" s="128"/>
      <c r="BC116" s="128">
        <f t="shared" si="10"/>
        <v>0</v>
      </c>
      <c r="BD116" s="128"/>
      <c r="BE116" s="128"/>
      <c r="BF116" s="128"/>
      <c r="BG116" s="128">
        <f t="shared" si="11"/>
        <v>0</v>
      </c>
      <c r="BH116" s="128"/>
      <c r="BI116" s="128"/>
      <c r="BJ116" s="128"/>
    </row>
    <row r="117" spans="43:62" hidden="1" outlineLevel="1">
      <c r="AQ117" s="72" t="s">
        <v>138</v>
      </c>
      <c r="AR117" s="72"/>
      <c r="AS117" s="72"/>
      <c r="AT117" s="72"/>
      <c r="AU117" s="72"/>
      <c r="AV117" s="72"/>
      <c r="AW117" s="72"/>
      <c r="AX117" s="72"/>
      <c r="AY117" s="128">
        <f t="shared" si="9"/>
        <v>0</v>
      </c>
      <c r="AZ117" s="128"/>
      <c r="BA117" s="128"/>
      <c r="BB117" s="128"/>
      <c r="BC117" s="128">
        <f t="shared" si="10"/>
        <v>0</v>
      </c>
      <c r="BD117" s="128"/>
      <c r="BE117" s="128"/>
      <c r="BF117" s="128"/>
      <c r="BG117" s="128">
        <f t="shared" si="11"/>
        <v>0</v>
      </c>
      <c r="BH117" s="128"/>
      <c r="BI117" s="128"/>
      <c r="BJ117" s="128"/>
    </row>
    <row r="118" spans="43:62" hidden="1" outlineLevel="1">
      <c r="AQ118" s="72" t="s">
        <v>139</v>
      </c>
      <c r="AR118" s="72"/>
      <c r="AS118" s="72"/>
      <c r="AT118" s="72"/>
      <c r="AU118" s="72"/>
      <c r="AV118" s="72"/>
      <c r="AW118" s="72"/>
      <c r="AX118" s="72"/>
      <c r="AY118" s="128">
        <f t="shared" si="9"/>
        <v>0</v>
      </c>
      <c r="AZ118" s="128"/>
      <c r="BA118" s="128"/>
      <c r="BB118" s="128"/>
      <c r="BC118" s="128">
        <f t="shared" si="10"/>
        <v>0</v>
      </c>
      <c r="BD118" s="128"/>
      <c r="BE118" s="128"/>
      <c r="BF118" s="128"/>
      <c r="BG118" s="128">
        <f t="shared" si="11"/>
        <v>0</v>
      </c>
      <c r="BH118" s="128"/>
      <c r="BI118" s="128"/>
      <c r="BJ118" s="128"/>
    </row>
    <row r="119" spans="43:62" hidden="1" outlineLevel="1">
      <c r="AQ119" s="72" t="s">
        <v>140</v>
      </c>
      <c r="AR119" s="72"/>
      <c r="AS119" s="72"/>
      <c r="AT119" s="72"/>
      <c r="AU119" s="72"/>
      <c r="AV119" s="72"/>
      <c r="AW119" s="72"/>
      <c r="AX119" s="72"/>
      <c r="AY119" s="128">
        <f t="shared" si="9"/>
        <v>0</v>
      </c>
      <c r="AZ119" s="128"/>
      <c r="BA119" s="128"/>
      <c r="BB119" s="128"/>
      <c r="BC119" s="128">
        <f t="shared" si="10"/>
        <v>0</v>
      </c>
      <c r="BD119" s="128"/>
      <c r="BE119" s="128"/>
      <c r="BF119" s="128"/>
      <c r="BG119" s="128">
        <f t="shared" si="11"/>
        <v>0</v>
      </c>
      <c r="BH119" s="128"/>
      <c r="BI119" s="128"/>
      <c r="BJ119" s="128"/>
    </row>
    <row r="120" spans="43:62" hidden="1" outlineLevel="1"/>
    <row r="121" spans="43:62" hidden="1" outlineLevel="1"/>
    <row r="122" spans="43:62" hidden="1" outlineLevel="1"/>
    <row r="123" spans="43:62" hidden="1" outlineLevel="1">
      <c r="AQ123" s="21" t="s">
        <v>14</v>
      </c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</row>
    <row r="124" spans="43:62" hidden="1" outlineLevel="1">
      <c r="AY124" s="126" t="s">
        <v>4</v>
      </c>
      <c r="AZ124" s="126"/>
      <c r="BA124" s="126"/>
      <c r="BB124" s="126"/>
      <c r="BC124" s="126" t="s">
        <v>3</v>
      </c>
      <c r="BD124" s="126"/>
      <c r="BE124" s="126"/>
      <c r="BF124" s="126"/>
      <c r="BG124" s="126" t="s">
        <v>5</v>
      </c>
      <c r="BH124" s="126"/>
      <c r="BI124" s="126"/>
      <c r="BJ124" s="126"/>
    </row>
    <row r="125" spans="43:62" hidden="1" outlineLevel="1"/>
    <row r="126" spans="43:62" hidden="1" outlineLevel="1">
      <c r="AQ126" s="72" t="s">
        <v>135</v>
      </c>
      <c r="AR126" s="72"/>
      <c r="AS126" s="72"/>
      <c r="AT126" s="72"/>
      <c r="AU126" s="72"/>
      <c r="AV126" s="72"/>
      <c r="AW126" s="72"/>
      <c r="AX126" s="72"/>
      <c r="AY126" s="129">
        <f t="shared" ref="AY126:AY131" si="12">IF(ABS(AY114)=0,1,ABS(AY114)*10)</f>
        <v>1</v>
      </c>
      <c r="AZ126" s="129"/>
      <c r="BA126" s="129"/>
      <c r="BB126" s="129"/>
      <c r="BC126" s="129">
        <f t="shared" ref="BC126:BC131" si="13">IF(ABS(BC114)=0,1,ABS(BC114)*10)</f>
        <v>1</v>
      </c>
      <c r="BD126" s="129"/>
      <c r="BE126" s="129"/>
      <c r="BF126" s="129"/>
      <c r="BG126" s="129">
        <f t="shared" ref="BG126:BG131" si="14">IF(ABS(BG114)=0,1,ABS(BG114)*10)</f>
        <v>1</v>
      </c>
      <c r="BH126" s="129"/>
      <c r="BI126" s="129"/>
      <c r="BJ126" s="129"/>
    </row>
    <row r="127" spans="43:62" hidden="1" outlineLevel="1">
      <c r="AQ127" s="72" t="s">
        <v>136</v>
      </c>
      <c r="AR127" s="72"/>
      <c r="AS127" s="72"/>
      <c r="AT127" s="72"/>
      <c r="AU127" s="72"/>
      <c r="AV127" s="72"/>
      <c r="AW127" s="72"/>
      <c r="AX127" s="72"/>
      <c r="AY127" s="129">
        <f t="shared" si="12"/>
        <v>1</v>
      </c>
      <c r="AZ127" s="129"/>
      <c r="BA127" s="129"/>
      <c r="BB127" s="129"/>
      <c r="BC127" s="129">
        <f t="shared" si="13"/>
        <v>1</v>
      </c>
      <c r="BD127" s="129"/>
      <c r="BE127" s="129"/>
      <c r="BF127" s="129"/>
      <c r="BG127" s="129">
        <f t="shared" si="14"/>
        <v>1</v>
      </c>
      <c r="BH127" s="129"/>
      <c r="BI127" s="129"/>
      <c r="BJ127" s="129"/>
    </row>
    <row r="128" spans="43:62" hidden="1" outlineLevel="1">
      <c r="AQ128" s="72" t="s">
        <v>137</v>
      </c>
      <c r="AR128" s="72"/>
      <c r="AS128" s="72"/>
      <c r="AT128" s="72"/>
      <c r="AU128" s="72"/>
      <c r="AV128" s="72"/>
      <c r="AW128" s="72"/>
      <c r="AX128" s="72"/>
      <c r="AY128" s="129">
        <f t="shared" si="12"/>
        <v>1</v>
      </c>
      <c r="AZ128" s="129"/>
      <c r="BA128" s="129"/>
      <c r="BB128" s="129"/>
      <c r="BC128" s="129">
        <f t="shared" si="13"/>
        <v>1</v>
      </c>
      <c r="BD128" s="129"/>
      <c r="BE128" s="129"/>
      <c r="BF128" s="129"/>
      <c r="BG128" s="129">
        <f t="shared" si="14"/>
        <v>1</v>
      </c>
      <c r="BH128" s="129"/>
      <c r="BI128" s="129"/>
      <c r="BJ128" s="129"/>
    </row>
    <row r="129" spans="43:62" hidden="1" outlineLevel="1">
      <c r="AQ129" s="72" t="s">
        <v>138</v>
      </c>
      <c r="AR129" s="72"/>
      <c r="AS129" s="72"/>
      <c r="AT129" s="72"/>
      <c r="AU129" s="72"/>
      <c r="AV129" s="72"/>
      <c r="AW129" s="72"/>
      <c r="AX129" s="72"/>
      <c r="AY129" s="129">
        <f t="shared" si="12"/>
        <v>1</v>
      </c>
      <c r="AZ129" s="129"/>
      <c r="BA129" s="129"/>
      <c r="BB129" s="129"/>
      <c r="BC129" s="129">
        <f t="shared" si="13"/>
        <v>1</v>
      </c>
      <c r="BD129" s="129"/>
      <c r="BE129" s="129"/>
      <c r="BF129" s="129"/>
      <c r="BG129" s="129">
        <f t="shared" si="14"/>
        <v>1</v>
      </c>
      <c r="BH129" s="129"/>
      <c r="BI129" s="129"/>
      <c r="BJ129" s="129"/>
    </row>
    <row r="130" spans="43:62" hidden="1" outlineLevel="1">
      <c r="AQ130" s="72" t="s">
        <v>139</v>
      </c>
      <c r="AR130" s="72"/>
      <c r="AS130" s="72"/>
      <c r="AT130" s="72"/>
      <c r="AU130" s="72"/>
      <c r="AV130" s="72"/>
      <c r="AW130" s="72"/>
      <c r="AX130" s="72"/>
      <c r="AY130" s="129">
        <f t="shared" si="12"/>
        <v>1</v>
      </c>
      <c r="AZ130" s="129"/>
      <c r="BA130" s="129"/>
      <c r="BB130" s="129"/>
      <c r="BC130" s="129">
        <f t="shared" si="13"/>
        <v>1</v>
      </c>
      <c r="BD130" s="129"/>
      <c r="BE130" s="129"/>
      <c r="BF130" s="129"/>
      <c r="BG130" s="129">
        <f t="shared" si="14"/>
        <v>1</v>
      </c>
      <c r="BH130" s="129"/>
      <c r="BI130" s="129"/>
      <c r="BJ130" s="129"/>
    </row>
    <row r="131" spans="43:62" hidden="1" outlineLevel="1">
      <c r="AQ131" s="72" t="s">
        <v>140</v>
      </c>
      <c r="AR131" s="72"/>
      <c r="AS131" s="72"/>
      <c r="AT131" s="72"/>
      <c r="AU131" s="72"/>
      <c r="AV131" s="72"/>
      <c r="AW131" s="72"/>
      <c r="AX131" s="72"/>
      <c r="AY131" s="129">
        <f t="shared" si="12"/>
        <v>1</v>
      </c>
      <c r="AZ131" s="129"/>
      <c r="BA131" s="129"/>
      <c r="BB131" s="129"/>
      <c r="BC131" s="129">
        <f t="shared" si="13"/>
        <v>1</v>
      </c>
      <c r="BD131" s="129"/>
      <c r="BE131" s="129"/>
      <c r="BF131" s="129"/>
      <c r="BG131" s="129">
        <f t="shared" si="14"/>
        <v>1</v>
      </c>
      <c r="BH131" s="129"/>
      <c r="BI131" s="129"/>
      <c r="BJ131" s="129"/>
    </row>
    <row r="132" spans="43:62" hidden="1" outlineLevel="1"/>
    <row r="133" spans="43:62" collapsed="1"/>
  </sheetData>
  <dataConsolidate/>
  <mergeCells count="315">
    <mergeCell ref="AQ130:AX130"/>
    <mergeCell ref="AY130:BB130"/>
    <mergeCell ref="BC130:BF130"/>
    <mergeCell ref="BG130:BJ130"/>
    <mergeCell ref="AQ131:AX131"/>
    <mergeCell ref="AY131:BB131"/>
    <mergeCell ref="BC131:BF131"/>
    <mergeCell ref="BG131:BJ131"/>
    <mergeCell ref="AY129:BB129"/>
    <mergeCell ref="BC129:BF129"/>
    <mergeCell ref="BG129:BJ129"/>
    <mergeCell ref="AQ128:AX128"/>
    <mergeCell ref="AY128:BB128"/>
    <mergeCell ref="BC128:BF128"/>
    <mergeCell ref="BG128:BJ128"/>
    <mergeCell ref="AQ129:AX129"/>
    <mergeCell ref="AQ127:AX127"/>
    <mergeCell ref="AY127:BB127"/>
    <mergeCell ref="BC127:BF127"/>
    <mergeCell ref="BG127:BJ127"/>
    <mergeCell ref="AY124:BB124"/>
    <mergeCell ref="BC124:BF124"/>
    <mergeCell ref="BG124:BJ124"/>
    <mergeCell ref="AQ126:AX126"/>
    <mergeCell ref="AY126:BB126"/>
    <mergeCell ref="BC126:BF126"/>
    <mergeCell ref="BG126:BJ126"/>
    <mergeCell ref="AQ119:AX119"/>
    <mergeCell ref="AY119:BB119"/>
    <mergeCell ref="BC119:BF119"/>
    <mergeCell ref="BG119:BJ119"/>
    <mergeCell ref="AQ118:AX118"/>
    <mergeCell ref="AY118:BB118"/>
    <mergeCell ref="BC118:BF118"/>
    <mergeCell ref="BG118:BJ118"/>
    <mergeCell ref="AQ117:AX117"/>
    <mergeCell ref="AY117:BB117"/>
    <mergeCell ref="BC117:BF117"/>
    <mergeCell ref="BG117:BJ117"/>
    <mergeCell ref="AQ116:AX116"/>
    <mergeCell ref="AY116:BB116"/>
    <mergeCell ref="BC116:BF116"/>
    <mergeCell ref="BG116:BJ116"/>
    <mergeCell ref="AQ115:AX115"/>
    <mergeCell ref="AY115:BB115"/>
    <mergeCell ref="BC115:BF115"/>
    <mergeCell ref="BG115:BJ115"/>
    <mergeCell ref="AY112:BB112"/>
    <mergeCell ref="BC112:BF112"/>
    <mergeCell ref="BG112:BJ112"/>
    <mergeCell ref="AQ114:AX114"/>
    <mergeCell ref="AY114:BB114"/>
    <mergeCell ref="BC114:BF114"/>
    <mergeCell ref="BG114:BJ114"/>
    <mergeCell ref="AQ107:AX107"/>
    <mergeCell ref="AY107:BB107"/>
    <mergeCell ref="BC107:BF107"/>
    <mergeCell ref="BG107:BJ107"/>
    <mergeCell ref="AQ106:AX106"/>
    <mergeCell ref="AY106:BB106"/>
    <mergeCell ref="BC106:BF106"/>
    <mergeCell ref="BG106:BJ106"/>
    <mergeCell ref="AQ105:AX105"/>
    <mergeCell ref="AY105:BB105"/>
    <mergeCell ref="BC105:BF105"/>
    <mergeCell ref="BG105:BJ105"/>
    <mergeCell ref="AQ102:AX102"/>
    <mergeCell ref="AY102:BB102"/>
    <mergeCell ref="BC102:BF102"/>
    <mergeCell ref="BG102:BJ102"/>
    <mergeCell ref="AQ101:AX101"/>
    <mergeCell ref="AY101:BB101"/>
    <mergeCell ref="BC101:BF101"/>
    <mergeCell ref="BG101:BJ101"/>
    <mergeCell ref="AQ100:AX100"/>
    <mergeCell ref="AY100:BB100"/>
    <mergeCell ref="BC100:BF100"/>
    <mergeCell ref="BG100:BJ100"/>
    <mergeCell ref="BG90:BJ90"/>
    <mergeCell ref="BG87:BJ87"/>
    <mergeCell ref="AQ86:AX86"/>
    <mergeCell ref="AQ88:AX88"/>
    <mergeCell ref="AY88:BB88"/>
    <mergeCell ref="BC88:BF88"/>
    <mergeCell ref="BG88:BJ88"/>
    <mergeCell ref="AQ99:AX99"/>
    <mergeCell ref="AY99:BB99"/>
    <mergeCell ref="BC99:BF99"/>
    <mergeCell ref="BG99:BJ99"/>
    <mergeCell ref="AQ98:AX98"/>
    <mergeCell ref="AY98:BB98"/>
    <mergeCell ref="BC98:BF98"/>
    <mergeCell ref="BG98:BJ98"/>
    <mergeCell ref="AQ97:AX97"/>
    <mergeCell ref="AY97:BB97"/>
    <mergeCell ref="BC97:BF97"/>
    <mergeCell ref="BG97:BJ97"/>
    <mergeCell ref="BC92:BF92"/>
    <mergeCell ref="AW56:BD56"/>
    <mergeCell ref="BE56:BH56"/>
    <mergeCell ref="BI56:BL56"/>
    <mergeCell ref="BM56:BP56"/>
    <mergeCell ref="AW53:BD53"/>
    <mergeCell ref="BE53:BH53"/>
    <mergeCell ref="BI53:BL53"/>
    <mergeCell ref="AQ95:AT95"/>
    <mergeCell ref="AY95:BB95"/>
    <mergeCell ref="BC95:BF95"/>
    <mergeCell ref="BG95:BJ95"/>
    <mergeCell ref="BM53:BP53"/>
    <mergeCell ref="AW58:BD58"/>
    <mergeCell ref="BE58:BH58"/>
    <mergeCell ref="BI58:BL58"/>
    <mergeCell ref="BM58:BP58"/>
    <mergeCell ref="AW57:BD57"/>
    <mergeCell ref="BE57:BH57"/>
    <mergeCell ref="BI57:BL57"/>
    <mergeCell ref="BM57:BP57"/>
    <mergeCell ref="BG89:BJ89"/>
    <mergeCell ref="AQ90:AX90"/>
    <mergeCell ref="AY90:BB90"/>
    <mergeCell ref="BC90:BF90"/>
    <mergeCell ref="AQ53:AT53"/>
    <mergeCell ref="AA52:AH52"/>
    <mergeCell ref="AI52:AL52"/>
    <mergeCell ref="AM52:AP52"/>
    <mergeCell ref="BM49:BP49"/>
    <mergeCell ref="AW50:BD50"/>
    <mergeCell ref="BE50:BH50"/>
    <mergeCell ref="BI50:BL50"/>
    <mergeCell ref="BM50:BP50"/>
    <mergeCell ref="AW52:BD52"/>
    <mergeCell ref="BE52:BH52"/>
    <mergeCell ref="BI52:BL52"/>
    <mergeCell ref="BM52:BP52"/>
    <mergeCell ref="AW51:BD51"/>
    <mergeCell ref="BE51:BH51"/>
    <mergeCell ref="BI51:BL51"/>
    <mergeCell ref="BM51:BP51"/>
    <mergeCell ref="AA50:AH50"/>
    <mergeCell ref="AI50:AL50"/>
    <mergeCell ref="AM50:AP50"/>
    <mergeCell ref="AQ50:AT50"/>
    <mergeCell ref="AI51:AL51"/>
    <mergeCell ref="AM51:AP51"/>
    <mergeCell ref="AQ51:AT51"/>
    <mergeCell ref="AQ58:AT58"/>
    <mergeCell ref="AA57:AH57"/>
    <mergeCell ref="AI57:AL57"/>
    <mergeCell ref="AM57:AP57"/>
    <mergeCell ref="AQ57:AT57"/>
    <mergeCell ref="AA56:AH56"/>
    <mergeCell ref="AI56:AL56"/>
    <mergeCell ref="AM56:AP56"/>
    <mergeCell ref="AQ56:AT56"/>
    <mergeCell ref="E53:L53"/>
    <mergeCell ref="M53:P53"/>
    <mergeCell ref="Q53:T53"/>
    <mergeCell ref="U53:X53"/>
    <mergeCell ref="E52:L52"/>
    <mergeCell ref="M52:P52"/>
    <mergeCell ref="AA58:AH58"/>
    <mergeCell ref="AI58:AL58"/>
    <mergeCell ref="AM58:AP58"/>
    <mergeCell ref="AA53:AH53"/>
    <mergeCell ref="AI53:AL53"/>
    <mergeCell ref="AM53:AP53"/>
    <mergeCell ref="E58:L58"/>
    <mergeCell ref="M58:P58"/>
    <mergeCell ref="Q58:T58"/>
    <mergeCell ref="U58:X58"/>
    <mergeCell ref="E57:L57"/>
    <mergeCell ref="M57:P57"/>
    <mergeCell ref="Q57:T57"/>
    <mergeCell ref="U57:X57"/>
    <mergeCell ref="E56:L56"/>
    <mergeCell ref="M56:P56"/>
    <mergeCell ref="Q56:T56"/>
    <mergeCell ref="U56:X56"/>
    <mergeCell ref="E51:L51"/>
    <mergeCell ref="M51:P51"/>
    <mergeCell ref="Q51:T51"/>
    <mergeCell ref="U51:X51"/>
    <mergeCell ref="BM46:BP46"/>
    <mergeCell ref="AW48:BD48"/>
    <mergeCell ref="BE48:BH48"/>
    <mergeCell ref="BI48:BL48"/>
    <mergeCell ref="BM48:BP48"/>
    <mergeCell ref="AQ48:AT48"/>
    <mergeCell ref="E46:H46"/>
    <mergeCell ref="M46:P46"/>
    <mergeCell ref="Q46:T46"/>
    <mergeCell ref="U46:X46"/>
    <mergeCell ref="AI46:AL46"/>
    <mergeCell ref="AM46:AP46"/>
    <mergeCell ref="BI46:BL46"/>
    <mergeCell ref="E50:L50"/>
    <mergeCell ref="M50:P50"/>
    <mergeCell ref="Q50:T50"/>
    <mergeCell ref="U50:X50"/>
    <mergeCell ref="E49:L49"/>
    <mergeCell ref="Q48:T48"/>
    <mergeCell ref="U48:X48"/>
    <mergeCell ref="N87:O87"/>
    <mergeCell ref="N83:O83"/>
    <mergeCell ref="N84:O84"/>
    <mergeCell ref="N85:O85"/>
    <mergeCell ref="N86:O86"/>
    <mergeCell ref="Q52:T52"/>
    <mergeCell ref="U52:X52"/>
    <mergeCell ref="A77:BK77"/>
    <mergeCell ref="A43:BK43"/>
    <mergeCell ref="AQ87:AX87"/>
    <mergeCell ref="AY87:BB87"/>
    <mergeCell ref="BG85:BJ85"/>
    <mergeCell ref="AY86:BB86"/>
    <mergeCell ref="BC86:BF86"/>
    <mergeCell ref="BG86:BJ86"/>
    <mergeCell ref="AY83:BB83"/>
    <mergeCell ref="BC83:BF83"/>
    <mergeCell ref="BG83:BJ83"/>
    <mergeCell ref="AQ46:AT46"/>
    <mergeCell ref="AW46:AZ46"/>
    <mergeCell ref="BE46:BH46"/>
    <mergeCell ref="U82:AB82"/>
    <mergeCell ref="AC82:AE82"/>
    <mergeCell ref="AC81:AE81"/>
    <mergeCell ref="AQ52:AT52"/>
    <mergeCell ref="AA51:AH51"/>
    <mergeCell ref="M49:P49"/>
    <mergeCell ref="Q49:T49"/>
    <mergeCell ref="U49:X49"/>
    <mergeCell ref="E48:L48"/>
    <mergeCell ref="M48:P48"/>
    <mergeCell ref="BG7:BJ7"/>
    <mergeCell ref="BG8:BJ8"/>
    <mergeCell ref="BG9:BJ9"/>
    <mergeCell ref="BG10:BJ10"/>
    <mergeCell ref="BC11:BF11"/>
    <mergeCell ref="BG11:BJ11"/>
    <mergeCell ref="AY7:BB7"/>
    <mergeCell ref="BC7:BF7"/>
    <mergeCell ref="BI49:BL49"/>
    <mergeCell ref="BG16:BJ16"/>
    <mergeCell ref="AY15:BB15"/>
    <mergeCell ref="BC15:BF15"/>
    <mergeCell ref="BG15:BJ15"/>
    <mergeCell ref="AY19:BB19"/>
    <mergeCell ref="BC19:BF19"/>
    <mergeCell ref="AY11:BB11"/>
    <mergeCell ref="BG14:BJ14"/>
    <mergeCell ref="AY16:BB16"/>
    <mergeCell ref="BC16:BF16"/>
    <mergeCell ref="AQ4:AT4"/>
    <mergeCell ref="AY9:BB9"/>
    <mergeCell ref="BC9:BF9"/>
    <mergeCell ref="AY10:BB10"/>
    <mergeCell ref="BC10:BF10"/>
    <mergeCell ref="AQ8:AX8"/>
    <mergeCell ref="AQ7:AX7"/>
    <mergeCell ref="AQ10:AX10"/>
    <mergeCell ref="AY8:BB8"/>
    <mergeCell ref="BC8:BF8"/>
    <mergeCell ref="AY4:BB4"/>
    <mergeCell ref="BC4:BF4"/>
    <mergeCell ref="AQ9:AX9"/>
    <mergeCell ref="AQ11:AX11"/>
    <mergeCell ref="AQ15:AX15"/>
    <mergeCell ref="AA49:AH49"/>
    <mergeCell ref="AI49:AL49"/>
    <mergeCell ref="AY14:BB14"/>
    <mergeCell ref="BC14:BF14"/>
    <mergeCell ref="AI48:AL48"/>
    <mergeCell ref="AM48:AP48"/>
    <mergeCell ref="AW49:BD49"/>
    <mergeCell ref="BE49:BH49"/>
    <mergeCell ref="AM49:AP49"/>
    <mergeCell ref="AQ49:AT49"/>
    <mergeCell ref="AA48:AH48"/>
    <mergeCell ref="AQ14:AX14"/>
    <mergeCell ref="AA46:AD46"/>
    <mergeCell ref="AC84:AE84"/>
    <mergeCell ref="AC83:AE83"/>
    <mergeCell ref="BC85:BF85"/>
    <mergeCell ref="BC87:BF87"/>
    <mergeCell ref="BC89:BF89"/>
    <mergeCell ref="AQ91:AX91"/>
    <mergeCell ref="AQ85:AX85"/>
    <mergeCell ref="AY85:BB85"/>
    <mergeCell ref="AQ89:AX89"/>
    <mergeCell ref="AY89:BB89"/>
    <mergeCell ref="AN1:BO2"/>
    <mergeCell ref="BG91:BJ91"/>
    <mergeCell ref="BG92:BJ92"/>
    <mergeCell ref="BG93:BJ93"/>
    <mergeCell ref="AQ92:AX92"/>
    <mergeCell ref="AQ93:AX93"/>
    <mergeCell ref="AY91:BB91"/>
    <mergeCell ref="AY92:BB92"/>
    <mergeCell ref="AY93:BB93"/>
    <mergeCell ref="BC91:BF91"/>
    <mergeCell ref="BG19:BJ19"/>
    <mergeCell ref="AY20:BB20"/>
    <mergeCell ref="BC20:BF20"/>
    <mergeCell ref="BG20:BJ20"/>
    <mergeCell ref="AY21:BB21"/>
    <mergeCell ref="BC21:BF21"/>
    <mergeCell ref="BG21:BJ21"/>
    <mergeCell ref="BC93:BF93"/>
    <mergeCell ref="BG4:BJ4"/>
    <mergeCell ref="AQ6:AX6"/>
    <mergeCell ref="AY6:BB6"/>
    <mergeCell ref="BC6:BF6"/>
    <mergeCell ref="BG6:BJ6"/>
    <mergeCell ref="AQ16:AX16"/>
  </mergeCells>
  <phoneticPr fontId="4" type="noConversion"/>
  <dataValidations count="2">
    <dataValidation type="list" allowBlank="1" showInputMessage="1" showErrorMessage="1" sqref="AQ4:AT4">
      <formula1>$H$90:$H$92</formula1>
    </dataValidation>
    <dataValidation type="list" allowBlank="1" showInputMessage="1" showErrorMessage="1" sqref="BE48:BP53 M48:X53 AI48:AT53">
      <formula1>$H$83:$H$87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I112"/>
  <sheetViews>
    <sheetView showGridLines="0" showRowColHeaders="0" zoomScale="85" zoomScaleNormal="85" workbookViewId="0"/>
  </sheetViews>
  <sheetFormatPr defaultColWidth="11.42578125" defaultRowHeight="15" outlineLevelRow="1"/>
  <cols>
    <col min="1" max="104" width="2.5703125" customWidth="1"/>
  </cols>
  <sheetData>
    <row r="1" spans="2:61" ht="14.25" customHeight="1"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148" t="s">
        <v>201</v>
      </c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50"/>
      <c r="BE1" s="50"/>
      <c r="BF1" s="50"/>
      <c r="BG1" s="50"/>
      <c r="BH1" s="50"/>
      <c r="BI1" s="50"/>
    </row>
    <row r="2" spans="2:61" ht="14.2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50"/>
      <c r="BE2" s="50"/>
      <c r="BF2" s="50"/>
      <c r="BG2" s="50"/>
      <c r="BH2" s="50"/>
      <c r="BI2" s="50"/>
    </row>
    <row r="3" spans="2:61" ht="14.25" customHeight="1">
      <c r="B3" s="3"/>
      <c r="C3" s="3"/>
      <c r="D3" s="3"/>
      <c r="E3" s="3"/>
      <c r="F3" s="3"/>
      <c r="G3" s="27"/>
      <c r="H3" s="27"/>
      <c r="I3" s="31"/>
      <c r="J3" s="31"/>
      <c r="K3" s="9"/>
      <c r="L3" s="9"/>
      <c r="M3" s="9"/>
      <c r="N3" s="9"/>
      <c r="O3" s="9"/>
      <c r="P3" s="9"/>
      <c r="Q3" s="9"/>
      <c r="R3" s="9"/>
      <c r="S3" s="9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</row>
    <row r="4" spans="2:61">
      <c r="B4" s="3"/>
      <c r="C4" s="3"/>
      <c r="D4" s="3"/>
      <c r="E4" s="3"/>
      <c r="F4" s="3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3"/>
      <c r="AQ4" s="96">
        <v>2008</v>
      </c>
      <c r="AR4" s="96"/>
      <c r="AS4" s="96"/>
      <c r="AT4" s="96"/>
      <c r="AW4" s="96" t="s">
        <v>189</v>
      </c>
      <c r="AX4" s="96"/>
      <c r="AY4" s="96"/>
      <c r="AZ4" s="96"/>
    </row>
    <row r="5" spans="2:61">
      <c r="B5" s="3"/>
      <c r="C5" s="3"/>
      <c r="D5" s="3"/>
      <c r="E5" s="3"/>
      <c r="F5" s="3"/>
      <c r="G5" s="3"/>
      <c r="H5" s="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3"/>
    </row>
    <row r="6" spans="2:61">
      <c r="B6" s="3"/>
      <c r="C6" s="3"/>
      <c r="D6" s="3"/>
      <c r="E6" s="3"/>
      <c r="F6" s="3"/>
      <c r="G6" s="3"/>
      <c r="H6" s="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3"/>
    </row>
    <row r="7" spans="2:61">
      <c r="B7" s="3"/>
      <c r="C7" s="3"/>
      <c r="D7" s="3"/>
      <c r="E7" s="3"/>
      <c r="F7" s="3"/>
      <c r="G7" s="3"/>
      <c r="H7" s="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3"/>
    </row>
    <row r="8" spans="2:61">
      <c r="B8" s="3"/>
      <c r="C8" s="3"/>
      <c r="D8" s="3"/>
      <c r="E8" s="3"/>
      <c r="F8" s="3"/>
      <c r="G8" s="35"/>
      <c r="H8" s="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3"/>
    </row>
    <row r="9" spans="2:61">
      <c r="B9" s="3"/>
      <c r="C9" s="3"/>
      <c r="D9" s="3"/>
      <c r="E9" s="3"/>
      <c r="F9" s="3"/>
      <c r="G9" s="35"/>
      <c r="H9" s="3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3"/>
    </row>
    <row r="10" spans="2:61">
      <c r="B10" s="3"/>
      <c r="C10" s="3"/>
      <c r="D10" s="3"/>
      <c r="E10" s="3"/>
      <c r="F10" s="3"/>
      <c r="G10" s="35"/>
      <c r="H10" s="3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3"/>
    </row>
    <row r="11" spans="2:61">
      <c r="B11" s="3"/>
      <c r="C11" s="3"/>
      <c r="D11" s="3"/>
      <c r="E11" s="3"/>
      <c r="F11" s="3"/>
      <c r="G11" s="35"/>
      <c r="H11" s="3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3"/>
    </row>
    <row r="12" spans="2:61">
      <c r="B12" s="3"/>
      <c r="C12" s="3"/>
      <c r="D12" s="3"/>
      <c r="E12" s="3"/>
      <c r="F12" s="3"/>
      <c r="G12" s="35"/>
      <c r="H12" s="3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3"/>
    </row>
    <row r="13" spans="2:61">
      <c r="B13" s="3"/>
      <c r="C13" s="3"/>
      <c r="D13" s="3"/>
      <c r="E13" s="3"/>
      <c r="F13" s="3"/>
      <c r="G13" s="35"/>
      <c r="H13" s="3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3"/>
    </row>
    <row r="14" spans="2:61">
      <c r="B14" s="3"/>
      <c r="C14" s="3"/>
      <c r="D14" s="3"/>
      <c r="E14" s="3"/>
      <c r="F14" s="3"/>
      <c r="G14" s="35"/>
      <c r="H14" s="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3"/>
    </row>
    <row r="15" spans="2:61">
      <c r="B15" s="3"/>
      <c r="C15" s="3"/>
      <c r="D15" s="3"/>
      <c r="E15" s="3"/>
      <c r="F15" s="3"/>
      <c r="G15" s="35"/>
      <c r="H15" s="3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3"/>
    </row>
    <row r="16" spans="2:61">
      <c r="B16" s="3"/>
      <c r="C16" s="3"/>
      <c r="D16" s="3"/>
      <c r="E16" s="3"/>
      <c r="F16" s="3"/>
      <c r="G16" s="35"/>
      <c r="H16" s="3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3"/>
    </row>
    <row r="17" spans="2:60">
      <c r="B17" s="3"/>
      <c r="C17" s="3"/>
      <c r="D17" s="3"/>
      <c r="E17" s="3"/>
      <c r="F17" s="3"/>
      <c r="G17" s="35"/>
      <c r="H17" s="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3"/>
    </row>
    <row r="18" spans="2:60">
      <c r="B18" s="3"/>
      <c r="C18" s="3"/>
      <c r="D18" s="3"/>
      <c r="E18" s="3"/>
      <c r="F18" s="3"/>
      <c r="G18" s="35"/>
      <c r="H18" s="3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3"/>
    </row>
    <row r="19" spans="2:60">
      <c r="B19" s="3"/>
      <c r="C19" s="3"/>
      <c r="D19" s="3"/>
      <c r="E19" s="3"/>
      <c r="F19" s="3"/>
      <c r="G19" s="35"/>
      <c r="H19" s="3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3"/>
    </row>
    <row r="20" spans="2:60">
      <c r="B20" s="3"/>
      <c r="C20" s="3"/>
      <c r="D20" s="3"/>
      <c r="E20" s="3"/>
      <c r="F20" s="3"/>
      <c r="G20" s="35"/>
      <c r="H20" s="3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3"/>
    </row>
    <row r="21" spans="2:60">
      <c r="B21" s="3"/>
      <c r="C21" s="3"/>
      <c r="D21" s="3"/>
      <c r="E21" s="3"/>
      <c r="F21" s="3"/>
      <c r="G21" s="35"/>
      <c r="H21" s="3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3"/>
    </row>
    <row r="22" spans="2:60">
      <c r="B22" s="3"/>
      <c r="C22" s="3"/>
      <c r="D22" s="3"/>
      <c r="E22" s="3"/>
      <c r="F22" s="3"/>
      <c r="G22" s="3"/>
      <c r="H22" s="3"/>
      <c r="I22" s="9"/>
      <c r="J22" s="3"/>
      <c r="K22" s="9"/>
      <c r="L22" s="3"/>
      <c r="M22" s="9"/>
      <c r="N22" s="3"/>
      <c r="O22" s="3"/>
      <c r="P22" s="9"/>
      <c r="Q22" s="3"/>
      <c r="R22" s="9"/>
      <c r="S22" s="3"/>
      <c r="T22" s="3"/>
      <c r="U22" s="9"/>
      <c r="V22" s="3"/>
      <c r="W22" s="9"/>
      <c r="X22" s="3"/>
      <c r="Y22" s="3"/>
      <c r="Z22" s="9"/>
      <c r="AA22" s="3"/>
      <c r="AB22" s="9"/>
      <c r="AC22" s="3"/>
      <c r="AD22" s="3"/>
      <c r="AE22" s="9"/>
      <c r="AF22" s="3"/>
      <c r="AG22" s="9"/>
      <c r="AH22" s="3"/>
      <c r="AI22" s="3"/>
      <c r="AJ22" s="9"/>
      <c r="AK22" s="3"/>
      <c r="AL22" s="9"/>
      <c r="AM22" s="3"/>
      <c r="AN22" s="3"/>
      <c r="AO22" s="9"/>
      <c r="AP22" s="3"/>
    </row>
    <row r="23" spans="2:60">
      <c r="B23" s="3"/>
      <c r="C23" s="3"/>
      <c r="D23" s="3"/>
      <c r="E23" s="3"/>
      <c r="F23" s="3"/>
      <c r="G23" s="35"/>
      <c r="H23" s="3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3"/>
    </row>
    <row r="24" spans="2:60" ht="14.25" customHeight="1">
      <c r="B24" s="3"/>
      <c r="C24" s="3"/>
      <c r="D24" s="3"/>
      <c r="E24" s="3"/>
      <c r="F24" s="3"/>
      <c r="G24" s="35"/>
      <c r="H24" s="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3"/>
      <c r="AW24" s="148" t="str">
        <f>AQ4&amp;" KPI effort in bold"</f>
        <v>2008 KPI effort in bold</v>
      </c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2:60" ht="14.25" customHeight="1">
      <c r="B25" s="3"/>
      <c r="C25" s="3"/>
      <c r="D25" s="3"/>
      <c r="E25" s="3"/>
      <c r="F25" s="3"/>
      <c r="G25" s="35"/>
      <c r="H25" s="3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3"/>
      <c r="AP25" s="3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2:60" ht="14.25" customHeight="1">
      <c r="B26" s="3"/>
      <c r="C26" s="3"/>
      <c r="D26" s="3"/>
      <c r="E26" s="3"/>
      <c r="F26" s="3"/>
      <c r="G26" s="35"/>
      <c r="H26" s="3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3"/>
      <c r="AP26" s="3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2:60">
      <c r="B27" s="3"/>
      <c r="C27" s="3"/>
      <c r="D27" s="3"/>
      <c r="E27" s="3"/>
      <c r="F27" s="3"/>
      <c r="G27" s="35"/>
      <c r="H27" s="3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3"/>
      <c r="AP27" s="3"/>
    </row>
    <row r="28" spans="2:60">
      <c r="B28" s="3"/>
      <c r="C28" s="3"/>
      <c r="D28" s="3"/>
      <c r="E28" s="3"/>
      <c r="F28" s="3"/>
      <c r="G28" s="35"/>
      <c r="H28" s="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3"/>
      <c r="AP28" s="3"/>
    </row>
    <row r="29" spans="2:60">
      <c r="B29" s="3"/>
      <c r="C29" s="3"/>
      <c r="D29" s="3"/>
      <c r="E29" s="3"/>
      <c r="F29" s="3"/>
      <c r="G29" s="35"/>
      <c r="H29" s="3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3"/>
      <c r="AP29" s="3"/>
    </row>
    <row r="30" spans="2:60">
      <c r="B30" s="3"/>
      <c r="C30" s="3"/>
      <c r="D30" s="3"/>
      <c r="E30" s="3"/>
      <c r="F30" s="3"/>
      <c r="G30" s="35"/>
      <c r="H30" s="3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2:60" ht="15" customHeight="1">
      <c r="B31" s="3"/>
      <c r="C31" s="3"/>
      <c r="D31" s="3"/>
      <c r="E31" s="3"/>
      <c r="F31" s="3"/>
      <c r="G31" s="35"/>
      <c r="H31" s="3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2:60">
      <c r="B32" s="3"/>
      <c r="C32" s="3"/>
      <c r="D32" s="3"/>
      <c r="E32" s="3"/>
      <c r="F32" s="3"/>
      <c r="G32" s="35"/>
      <c r="H32" s="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72">
      <c r="B33" s="3"/>
      <c r="C33" s="3"/>
      <c r="D33" s="3"/>
      <c r="E33" s="3"/>
      <c r="F33" s="3"/>
      <c r="G33" s="3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72">
      <c r="B34" s="3"/>
      <c r="C34" s="3"/>
      <c r="D34" s="3"/>
      <c r="E34" s="3"/>
      <c r="F34" s="3"/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72">
      <c r="B35" s="3"/>
      <c r="C35" s="3"/>
      <c r="D35" s="3"/>
      <c r="E35" s="3"/>
      <c r="F35" s="3"/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72">
      <c r="B36" s="3"/>
      <c r="C36" s="3"/>
      <c r="D36" s="3"/>
      <c r="E36" s="3"/>
      <c r="F36" s="3"/>
      <c r="G36" s="3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7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7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43" spans="1:72" s="10" customFormat="1" ht="26.25" customHeight="1">
      <c r="A43" s="104" t="s">
        <v>160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</row>
    <row r="44" spans="1:72" hidden="1" outlineLevel="1"/>
    <row r="45" spans="1:72" hidden="1" outlineLevel="1"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5"/>
      <c r="AV45" s="45"/>
      <c r="AW45" s="45"/>
    </row>
    <row r="46" spans="1:72" hidden="1" outlineLevel="1">
      <c r="D46" s="26"/>
      <c r="E46" s="26" t="s">
        <v>131</v>
      </c>
      <c r="F46" s="26"/>
      <c r="G46" s="26"/>
      <c r="H46" s="26"/>
      <c r="I46" s="26"/>
      <c r="J46" s="26"/>
      <c r="N46" s="132" t="s">
        <v>180</v>
      </c>
      <c r="O46" s="133"/>
      <c r="P46" s="133"/>
      <c r="Q46" s="133"/>
      <c r="R46" s="133" t="s">
        <v>181</v>
      </c>
      <c r="S46" s="133"/>
      <c r="T46" s="133"/>
      <c r="U46" s="133"/>
      <c r="V46" s="133" t="s">
        <v>182</v>
      </c>
      <c r="W46" s="133"/>
      <c r="X46" s="133"/>
      <c r="Y46" s="135"/>
      <c r="Z46" s="132" t="s">
        <v>179</v>
      </c>
      <c r="AA46" s="133"/>
      <c r="AB46" s="133"/>
      <c r="AC46" s="133"/>
      <c r="AD46" s="133" t="s">
        <v>178</v>
      </c>
      <c r="AE46" s="133"/>
      <c r="AF46" s="133"/>
      <c r="AG46" s="133"/>
      <c r="AH46" s="133" t="s">
        <v>177</v>
      </c>
      <c r="AI46" s="133"/>
      <c r="AJ46" s="133"/>
      <c r="AK46" s="133"/>
      <c r="AL46" s="132" t="s">
        <v>62</v>
      </c>
      <c r="AM46" s="133"/>
      <c r="AN46" s="133"/>
      <c r="AO46" s="133"/>
      <c r="AP46" s="133" t="s">
        <v>45</v>
      </c>
      <c r="AQ46" s="133"/>
      <c r="AR46" s="133"/>
      <c r="AS46" s="135"/>
      <c r="AT46" s="142" t="s">
        <v>76</v>
      </c>
      <c r="AU46" s="142"/>
      <c r="AV46" s="142"/>
      <c r="AW46" s="142"/>
      <c r="AX46" s="133" t="s">
        <v>187</v>
      </c>
      <c r="AY46" s="133"/>
      <c r="AZ46" s="133"/>
      <c r="BA46" s="133"/>
      <c r="BB46" s="2"/>
      <c r="BH46" s="132" t="s">
        <v>174</v>
      </c>
      <c r="BI46" s="133"/>
      <c r="BJ46" s="133"/>
      <c r="BK46" s="133"/>
      <c r="BL46" s="133" t="s">
        <v>175</v>
      </c>
      <c r="BM46" s="133"/>
      <c r="BN46" s="133"/>
      <c r="BO46" s="133"/>
      <c r="BP46" s="133" t="s">
        <v>176</v>
      </c>
      <c r="BQ46" s="133"/>
      <c r="BR46" s="133"/>
      <c r="BS46" s="133"/>
      <c r="BT46" s="2"/>
    </row>
    <row r="47" spans="1:72" hidden="1" outlineLevel="1">
      <c r="E47" s="38"/>
      <c r="F47" s="38"/>
      <c r="G47" s="38"/>
      <c r="H47" s="21" t="s">
        <v>183</v>
      </c>
      <c r="I47" s="18"/>
      <c r="J47" s="18"/>
      <c r="K47" s="18"/>
      <c r="L47" s="18"/>
      <c r="M47" s="18"/>
      <c r="N47" s="37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7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7"/>
      <c r="AM47" s="38"/>
      <c r="AN47" s="38"/>
      <c r="AO47" s="38"/>
      <c r="AP47" s="38"/>
      <c r="AQ47" s="38"/>
      <c r="AR47" s="38"/>
      <c r="AS47" s="38"/>
      <c r="AT47" s="37"/>
      <c r="AU47" s="38"/>
      <c r="AV47" s="38"/>
      <c r="AW47" s="38"/>
      <c r="AX47" s="38"/>
      <c r="AY47" s="38"/>
      <c r="AZ47" s="38"/>
      <c r="BA47" s="38"/>
      <c r="BB47" s="2"/>
      <c r="BG47" s="21" t="s">
        <v>183</v>
      </c>
      <c r="BH47" s="37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2"/>
    </row>
    <row r="48" spans="1:72" hidden="1" outlineLevel="1">
      <c r="B48" s="17"/>
      <c r="E48" s="126" t="s">
        <v>60</v>
      </c>
      <c r="F48" s="126"/>
      <c r="G48" s="126"/>
      <c r="H48" s="70" t="s">
        <v>162</v>
      </c>
      <c r="N48" s="132">
        <v>1</v>
      </c>
      <c r="O48" s="133"/>
      <c r="P48" s="133"/>
      <c r="Q48" s="133"/>
      <c r="R48" s="133">
        <v>1</v>
      </c>
      <c r="S48" s="133"/>
      <c r="T48" s="133"/>
      <c r="U48" s="133"/>
      <c r="V48" s="133">
        <v>0</v>
      </c>
      <c r="W48" s="133"/>
      <c r="X48" s="133"/>
      <c r="Y48" s="135"/>
      <c r="Z48" s="136">
        <v>0.6</v>
      </c>
      <c r="AA48" s="118"/>
      <c r="AB48" s="118"/>
      <c r="AC48" s="118"/>
      <c r="AD48" s="118">
        <v>0.45</v>
      </c>
      <c r="AE48" s="118"/>
      <c r="AF48" s="118"/>
      <c r="AG48" s="118"/>
      <c r="AH48" s="118">
        <v>0.4</v>
      </c>
      <c r="AI48" s="118"/>
      <c r="AJ48" s="118"/>
      <c r="AK48" s="118"/>
      <c r="AL48" s="136">
        <v>0.3</v>
      </c>
      <c r="AM48" s="118"/>
      <c r="AN48" s="118"/>
      <c r="AO48" s="118"/>
      <c r="AP48" s="118">
        <v>0.7</v>
      </c>
      <c r="AQ48" s="118"/>
      <c r="AR48" s="118"/>
      <c r="AS48" s="119"/>
      <c r="AT48" s="143">
        <f>(HLOOKUP($AQ$4&amp;" Value",$Z$46:$AK$66,ROW()-45,FALSE)-AL48)/(AP48-AL48)*180</f>
        <v>135</v>
      </c>
      <c r="AU48" s="144"/>
      <c r="AV48" s="144"/>
      <c r="AW48" s="144"/>
      <c r="AX48" s="133">
        <v>1</v>
      </c>
      <c r="AY48" s="133"/>
      <c r="AZ48" s="133"/>
      <c r="BA48" s="133"/>
      <c r="BB48" s="2"/>
      <c r="BG48" s="10">
        <v>1</v>
      </c>
      <c r="BH48" s="132" t="s">
        <v>162</v>
      </c>
      <c r="BI48" s="133"/>
      <c r="BJ48" s="133"/>
      <c r="BK48" s="133"/>
      <c r="BL48" s="133" t="s">
        <v>162</v>
      </c>
      <c r="BM48" s="133"/>
      <c r="BN48" s="133"/>
      <c r="BO48" s="133"/>
      <c r="BP48" s="133" t="s">
        <v>165</v>
      </c>
      <c r="BQ48" s="133"/>
      <c r="BR48" s="133"/>
      <c r="BS48" s="133"/>
      <c r="BT48" s="2"/>
    </row>
    <row r="49" spans="5:72" hidden="1" outlineLevel="1">
      <c r="E49" s="126" t="s">
        <v>60</v>
      </c>
      <c r="F49" s="126"/>
      <c r="G49" s="126"/>
      <c r="H49" s="70" t="s">
        <v>163</v>
      </c>
      <c r="N49" s="132">
        <v>0</v>
      </c>
      <c r="O49" s="133"/>
      <c r="P49" s="133"/>
      <c r="Q49" s="133"/>
      <c r="R49" s="133">
        <v>1</v>
      </c>
      <c r="S49" s="133"/>
      <c r="T49" s="133"/>
      <c r="U49" s="133"/>
      <c r="V49" s="133">
        <v>0</v>
      </c>
      <c r="W49" s="133"/>
      <c r="X49" s="133"/>
      <c r="Y49" s="135"/>
      <c r="Z49" s="136">
        <v>0.6</v>
      </c>
      <c r="AA49" s="118"/>
      <c r="AB49" s="118"/>
      <c r="AC49" s="118"/>
      <c r="AD49" s="118">
        <v>0.7</v>
      </c>
      <c r="AE49" s="118"/>
      <c r="AF49" s="118"/>
      <c r="AG49" s="118"/>
      <c r="AH49" s="118">
        <v>0.77</v>
      </c>
      <c r="AI49" s="118"/>
      <c r="AJ49" s="118"/>
      <c r="AK49" s="118"/>
      <c r="AL49" s="136">
        <v>0.5</v>
      </c>
      <c r="AM49" s="118"/>
      <c r="AN49" s="118"/>
      <c r="AO49" s="118"/>
      <c r="AP49" s="118">
        <v>1</v>
      </c>
      <c r="AQ49" s="118"/>
      <c r="AR49" s="118"/>
      <c r="AS49" s="119"/>
      <c r="AT49" s="143">
        <f>(HLOOKUP($AQ$4&amp;" Value",$Z$46:$AK$66,ROW()-45,FALSE)-AL49)/(AP49-AL49)*180</f>
        <v>35.999999999999993</v>
      </c>
      <c r="AU49" s="144"/>
      <c r="AV49" s="144"/>
      <c r="AW49" s="144"/>
      <c r="AX49" s="133"/>
      <c r="AY49" s="133"/>
      <c r="AZ49" s="133"/>
      <c r="BA49" s="133"/>
      <c r="BB49" s="2"/>
      <c r="BG49" s="10">
        <v>2</v>
      </c>
      <c r="BH49" s="132" t="s">
        <v>163</v>
      </c>
      <c r="BI49" s="133"/>
      <c r="BJ49" s="133"/>
      <c r="BK49" s="133"/>
      <c r="BL49" s="133" t="s">
        <v>164</v>
      </c>
      <c r="BM49" s="133"/>
      <c r="BN49" s="133"/>
      <c r="BO49" s="133"/>
      <c r="BP49" s="133" t="s">
        <v>162</v>
      </c>
      <c r="BQ49" s="133"/>
      <c r="BR49" s="133"/>
      <c r="BS49" s="133"/>
      <c r="BT49" s="2"/>
    </row>
    <row r="50" spans="5:72" hidden="1" outlineLevel="1">
      <c r="E50" s="126" t="s">
        <v>60</v>
      </c>
      <c r="F50" s="126"/>
      <c r="G50" s="126"/>
      <c r="H50" s="70" t="s">
        <v>164</v>
      </c>
      <c r="N50" s="132">
        <v>0</v>
      </c>
      <c r="O50" s="133"/>
      <c r="P50" s="133"/>
      <c r="Q50" s="133"/>
      <c r="R50" s="133">
        <v>0</v>
      </c>
      <c r="S50" s="133"/>
      <c r="T50" s="133"/>
      <c r="U50" s="133"/>
      <c r="V50" s="133">
        <v>0</v>
      </c>
      <c r="W50" s="133"/>
      <c r="X50" s="133"/>
      <c r="Y50" s="135"/>
      <c r="Z50" s="136">
        <v>0.23</v>
      </c>
      <c r="AA50" s="118"/>
      <c r="AB50" s="118"/>
      <c r="AC50" s="118"/>
      <c r="AD50" s="118">
        <v>0.31</v>
      </c>
      <c r="AE50" s="118"/>
      <c r="AF50" s="118"/>
      <c r="AG50" s="118"/>
      <c r="AH50" s="118">
        <v>0.33</v>
      </c>
      <c r="AI50" s="118"/>
      <c r="AJ50" s="118"/>
      <c r="AK50" s="118"/>
      <c r="AL50" s="136">
        <v>0.05</v>
      </c>
      <c r="AM50" s="118"/>
      <c r="AN50" s="118"/>
      <c r="AO50" s="118"/>
      <c r="AP50" s="118">
        <v>0.5</v>
      </c>
      <c r="AQ50" s="118"/>
      <c r="AR50" s="118"/>
      <c r="AS50" s="119"/>
      <c r="AT50" s="143">
        <f>(HLOOKUP($AQ$4&amp;" Value",$Z$46:$AK$66,ROW()-45,FALSE)-AL50)/(AP50-AL50)*180</f>
        <v>72</v>
      </c>
      <c r="AU50" s="144"/>
      <c r="AV50" s="144"/>
      <c r="AW50" s="144"/>
      <c r="AX50" s="133"/>
      <c r="AY50" s="133"/>
      <c r="AZ50" s="133"/>
      <c r="BA50" s="133"/>
      <c r="BB50" s="2"/>
      <c r="BG50" s="10">
        <v>3</v>
      </c>
      <c r="BH50" s="132" t="s">
        <v>164</v>
      </c>
      <c r="BI50" s="133"/>
      <c r="BJ50" s="133"/>
      <c r="BK50" s="133"/>
      <c r="BL50" s="133" t="s">
        <v>163</v>
      </c>
      <c r="BM50" s="133"/>
      <c r="BN50" s="133"/>
      <c r="BO50" s="133"/>
      <c r="BP50" s="133" t="s">
        <v>163</v>
      </c>
      <c r="BQ50" s="133"/>
      <c r="BR50" s="133"/>
      <c r="BS50" s="133"/>
      <c r="BT50" s="2"/>
    </row>
    <row r="51" spans="5:72" hidden="1" outlineLevel="1">
      <c r="E51" s="126" t="s">
        <v>60</v>
      </c>
      <c r="F51" s="126"/>
      <c r="G51" s="126"/>
      <c r="H51" s="70" t="s">
        <v>165</v>
      </c>
      <c r="N51" s="132">
        <v>0</v>
      </c>
      <c r="O51" s="133"/>
      <c r="P51" s="133"/>
      <c r="Q51" s="133"/>
      <c r="R51" s="133">
        <v>0</v>
      </c>
      <c r="S51" s="133"/>
      <c r="T51" s="133"/>
      <c r="U51" s="133"/>
      <c r="V51" s="133">
        <v>1</v>
      </c>
      <c r="W51" s="133"/>
      <c r="X51" s="133"/>
      <c r="Y51" s="135"/>
      <c r="Z51" s="136">
        <v>0.76</v>
      </c>
      <c r="AA51" s="118"/>
      <c r="AB51" s="118"/>
      <c r="AC51" s="118"/>
      <c r="AD51" s="118">
        <v>0.84</v>
      </c>
      <c r="AE51" s="118"/>
      <c r="AF51" s="118"/>
      <c r="AG51" s="118"/>
      <c r="AH51" s="118">
        <v>0.69</v>
      </c>
      <c r="AI51" s="118"/>
      <c r="AJ51" s="118"/>
      <c r="AK51" s="118"/>
      <c r="AL51" s="136">
        <v>0.6</v>
      </c>
      <c r="AM51" s="118"/>
      <c r="AN51" s="118"/>
      <c r="AO51" s="118"/>
      <c r="AP51" s="118">
        <v>1</v>
      </c>
      <c r="AQ51" s="118"/>
      <c r="AR51" s="118"/>
      <c r="AS51" s="119"/>
      <c r="AT51" s="143">
        <f>(HLOOKUP($AQ$4&amp;" Value",$Z$46:$AK$66,ROW()-45,FALSE)-AL51)/(AP51-AL51)*180</f>
        <v>72.000000000000014</v>
      </c>
      <c r="AU51" s="144"/>
      <c r="AV51" s="144"/>
      <c r="AW51" s="144"/>
      <c r="AX51" s="133"/>
      <c r="AY51" s="133"/>
      <c r="AZ51" s="133"/>
      <c r="BA51" s="133"/>
      <c r="BB51" s="2"/>
      <c r="BG51" s="10">
        <v>4</v>
      </c>
      <c r="BH51" s="132" t="s">
        <v>165</v>
      </c>
      <c r="BI51" s="133"/>
      <c r="BJ51" s="133"/>
      <c r="BK51" s="133"/>
      <c r="BL51" s="133" t="s">
        <v>165</v>
      </c>
      <c r="BM51" s="133"/>
      <c r="BN51" s="133"/>
      <c r="BO51" s="133"/>
      <c r="BP51" s="133" t="s">
        <v>164</v>
      </c>
      <c r="BQ51" s="133"/>
      <c r="BR51" s="133"/>
      <c r="BS51" s="133"/>
      <c r="BT51" s="2"/>
    </row>
    <row r="52" spans="5:72" hidden="1" outlineLevel="1">
      <c r="E52" s="38"/>
      <c r="F52" s="38"/>
      <c r="G52" s="38"/>
      <c r="H52" s="21" t="s">
        <v>184</v>
      </c>
      <c r="I52" s="18"/>
      <c r="J52" s="18"/>
      <c r="K52" s="18"/>
      <c r="L52" s="18"/>
      <c r="M52" s="18"/>
      <c r="N52" s="37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7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7"/>
      <c r="AM52" s="38"/>
      <c r="AN52" s="38"/>
      <c r="AO52" s="38"/>
      <c r="AP52" s="38"/>
      <c r="AQ52" s="38"/>
      <c r="AR52" s="38"/>
      <c r="AS52" s="38"/>
      <c r="AT52" s="37"/>
      <c r="AU52" s="38"/>
      <c r="AV52" s="38"/>
      <c r="AW52" s="38"/>
      <c r="AX52" s="38"/>
      <c r="AY52" s="38"/>
      <c r="AZ52" s="38"/>
      <c r="BA52" s="38"/>
      <c r="BB52" s="2"/>
      <c r="BG52" s="21" t="s">
        <v>184</v>
      </c>
      <c r="BH52" s="37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2"/>
    </row>
    <row r="53" spans="5:72" hidden="1" outlineLevel="1">
      <c r="E53" s="126" t="s">
        <v>60</v>
      </c>
      <c r="F53" s="126"/>
      <c r="G53" s="126"/>
      <c r="H53" s="70" t="s">
        <v>166</v>
      </c>
      <c r="N53" s="132">
        <v>1</v>
      </c>
      <c r="O53" s="133"/>
      <c r="P53" s="133"/>
      <c r="Q53" s="133"/>
      <c r="R53" s="133">
        <v>0</v>
      </c>
      <c r="S53" s="133"/>
      <c r="T53" s="133"/>
      <c r="U53" s="133"/>
      <c r="V53" s="133">
        <v>0</v>
      </c>
      <c r="W53" s="133"/>
      <c r="X53" s="133"/>
      <c r="Y53" s="135"/>
      <c r="Z53" s="136">
        <v>0.5</v>
      </c>
      <c r="AA53" s="118"/>
      <c r="AB53" s="118"/>
      <c r="AC53" s="118"/>
      <c r="AD53" s="118">
        <v>0.72</v>
      </c>
      <c r="AE53" s="118"/>
      <c r="AF53" s="118"/>
      <c r="AG53" s="118"/>
      <c r="AH53" s="118">
        <v>0.56999999999999995</v>
      </c>
      <c r="AI53" s="118"/>
      <c r="AJ53" s="118"/>
      <c r="AK53" s="118"/>
      <c r="AL53" s="136">
        <v>0.5</v>
      </c>
      <c r="AM53" s="118"/>
      <c r="AN53" s="118"/>
      <c r="AO53" s="118"/>
      <c r="AP53" s="118">
        <v>0.9</v>
      </c>
      <c r="AQ53" s="118"/>
      <c r="AR53" s="118"/>
      <c r="AS53" s="119"/>
      <c r="AT53" s="143">
        <f>(HLOOKUP($AQ$4&amp;" Value",$Z$46:$AK$66,ROW()-45,FALSE)-AL53)/(AP53-AL53)*180</f>
        <v>0</v>
      </c>
      <c r="AU53" s="144"/>
      <c r="AV53" s="144"/>
      <c r="AW53" s="144"/>
      <c r="AX53" s="133"/>
      <c r="AY53" s="133"/>
      <c r="AZ53" s="133"/>
      <c r="BA53" s="133"/>
      <c r="BB53" s="2"/>
      <c r="BG53" s="10">
        <v>1</v>
      </c>
      <c r="BH53" s="132" t="s">
        <v>166</v>
      </c>
      <c r="BI53" s="133"/>
      <c r="BJ53" s="133"/>
      <c r="BK53" s="133"/>
      <c r="BL53" s="133" t="s">
        <v>166</v>
      </c>
      <c r="BM53" s="133"/>
      <c r="BN53" s="133"/>
      <c r="BO53" s="133"/>
      <c r="BP53" s="132" t="s">
        <v>167</v>
      </c>
      <c r="BQ53" s="133"/>
      <c r="BR53" s="133"/>
      <c r="BS53" s="133"/>
      <c r="BT53" s="2"/>
    </row>
    <row r="54" spans="5:72" hidden="1" outlineLevel="1">
      <c r="E54" s="126" t="s">
        <v>60</v>
      </c>
      <c r="F54" s="126"/>
      <c r="G54" s="126"/>
      <c r="H54" s="70" t="s">
        <v>167</v>
      </c>
      <c r="N54" s="132">
        <v>1</v>
      </c>
      <c r="O54" s="133"/>
      <c r="P54" s="133"/>
      <c r="Q54" s="133"/>
      <c r="R54" s="133">
        <v>1</v>
      </c>
      <c r="S54" s="133"/>
      <c r="T54" s="133"/>
      <c r="U54" s="133"/>
      <c r="V54" s="133">
        <v>1</v>
      </c>
      <c r="W54" s="133"/>
      <c r="X54" s="133"/>
      <c r="Y54" s="135"/>
      <c r="Z54" s="136">
        <v>0.71</v>
      </c>
      <c r="AA54" s="118"/>
      <c r="AB54" s="118"/>
      <c r="AC54" s="118"/>
      <c r="AD54" s="118">
        <v>0.74</v>
      </c>
      <c r="AE54" s="118"/>
      <c r="AF54" s="118"/>
      <c r="AG54" s="118"/>
      <c r="AH54" s="118">
        <v>0.89</v>
      </c>
      <c r="AI54" s="118"/>
      <c r="AJ54" s="118"/>
      <c r="AK54" s="118"/>
      <c r="AL54" s="136">
        <v>0.6</v>
      </c>
      <c r="AM54" s="118"/>
      <c r="AN54" s="118"/>
      <c r="AO54" s="118"/>
      <c r="AP54" s="118">
        <v>1</v>
      </c>
      <c r="AQ54" s="118"/>
      <c r="AR54" s="118"/>
      <c r="AS54" s="119"/>
      <c r="AT54" s="143">
        <f>(HLOOKUP($AQ$4&amp;" Value",$Z$46:$AK$66,ROW()-45,FALSE)-AL54)/(AP54-AL54)*180</f>
        <v>49.499999999999993</v>
      </c>
      <c r="AU54" s="144"/>
      <c r="AV54" s="144"/>
      <c r="AW54" s="144"/>
      <c r="AX54" s="133"/>
      <c r="AY54" s="133"/>
      <c r="AZ54" s="133"/>
      <c r="BA54" s="133"/>
      <c r="BB54" s="2"/>
      <c r="BG54" s="10">
        <v>2</v>
      </c>
      <c r="BH54" s="132" t="s">
        <v>167</v>
      </c>
      <c r="BI54" s="133"/>
      <c r="BJ54" s="133"/>
      <c r="BK54" s="133"/>
      <c r="BL54" s="132" t="s">
        <v>167</v>
      </c>
      <c r="BM54" s="133"/>
      <c r="BN54" s="133"/>
      <c r="BO54" s="133"/>
      <c r="BP54" s="133" t="s">
        <v>166</v>
      </c>
      <c r="BQ54" s="133"/>
      <c r="BR54" s="133"/>
      <c r="BS54" s="135"/>
      <c r="BT54" s="2"/>
    </row>
    <row r="55" spans="5:72" hidden="1" outlineLevel="1">
      <c r="E55" s="38"/>
      <c r="F55" s="38"/>
      <c r="G55" s="38"/>
      <c r="H55" s="21" t="s">
        <v>3</v>
      </c>
      <c r="I55" s="18"/>
      <c r="J55" s="18"/>
      <c r="K55" s="18"/>
      <c r="L55" s="18"/>
      <c r="M55" s="18"/>
      <c r="N55" s="37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7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7"/>
      <c r="AM55" s="38"/>
      <c r="AN55" s="38"/>
      <c r="AO55" s="38"/>
      <c r="AP55" s="38"/>
      <c r="AQ55" s="38"/>
      <c r="AR55" s="38"/>
      <c r="AS55" s="38"/>
      <c r="AT55" s="37"/>
      <c r="AU55" s="38"/>
      <c r="AV55" s="38"/>
      <c r="AW55" s="38"/>
      <c r="AX55" s="38"/>
      <c r="AY55" s="38"/>
      <c r="AZ55" s="38"/>
      <c r="BA55" s="38"/>
      <c r="BB55" s="2"/>
      <c r="BG55" s="21" t="s">
        <v>146</v>
      </c>
      <c r="BH55" s="37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2"/>
    </row>
    <row r="56" spans="5:72" hidden="1" outlineLevel="1">
      <c r="E56" s="126" t="s">
        <v>60</v>
      </c>
      <c r="F56" s="126"/>
      <c r="G56" s="126"/>
      <c r="H56" s="70" t="s">
        <v>0</v>
      </c>
      <c r="N56" s="132">
        <v>0</v>
      </c>
      <c r="O56" s="133"/>
      <c r="P56" s="133"/>
      <c r="Q56" s="133"/>
      <c r="R56" s="133">
        <v>1</v>
      </c>
      <c r="S56" s="133"/>
      <c r="T56" s="133"/>
      <c r="U56" s="133"/>
      <c r="V56" s="133">
        <v>0</v>
      </c>
      <c r="W56" s="133"/>
      <c r="X56" s="133"/>
      <c r="Y56" s="135"/>
      <c r="Z56" s="136">
        <v>0.12</v>
      </c>
      <c r="AA56" s="137"/>
      <c r="AB56" s="137"/>
      <c r="AC56" s="137"/>
      <c r="AD56" s="118">
        <v>0.08</v>
      </c>
      <c r="AE56" s="118"/>
      <c r="AF56" s="118"/>
      <c r="AG56" s="118"/>
      <c r="AH56" s="118">
        <v>0.05</v>
      </c>
      <c r="AI56" s="137"/>
      <c r="AJ56" s="137"/>
      <c r="AK56" s="149"/>
      <c r="AL56" s="136">
        <v>0</v>
      </c>
      <c r="AM56" s="118"/>
      <c r="AN56" s="118"/>
      <c r="AO56" s="118"/>
      <c r="AP56" s="118">
        <v>0.25</v>
      </c>
      <c r="AQ56" s="137"/>
      <c r="AR56" s="137"/>
      <c r="AS56" s="138"/>
      <c r="AT56" s="143">
        <f>(HLOOKUP($AQ$4&amp;" Value",$Z$46:$AK$66,ROW()-45,FALSE)-AL56)/(AP56-AL56)*180</f>
        <v>86.399999999999991</v>
      </c>
      <c r="AU56" s="144"/>
      <c r="AV56" s="144"/>
      <c r="AW56" s="144"/>
      <c r="AX56" s="133"/>
      <c r="AY56" s="133"/>
      <c r="AZ56" s="133"/>
      <c r="BA56" s="133"/>
      <c r="BB56" s="2"/>
      <c r="BG56" s="10">
        <v>1</v>
      </c>
      <c r="BH56" s="132" t="s">
        <v>0</v>
      </c>
      <c r="BI56" s="133"/>
      <c r="BJ56" s="133"/>
      <c r="BK56" s="133"/>
      <c r="BL56" s="132" t="s">
        <v>167</v>
      </c>
      <c r="BM56" s="133"/>
      <c r="BN56" s="133"/>
      <c r="BO56" s="133"/>
      <c r="BP56" s="133" t="s">
        <v>0</v>
      </c>
      <c r="BQ56" s="133"/>
      <c r="BR56" s="133"/>
      <c r="BS56" s="133"/>
      <c r="BT56" s="2"/>
    </row>
    <row r="57" spans="5:72" hidden="1" outlineLevel="1">
      <c r="E57" s="126" t="s">
        <v>60</v>
      </c>
      <c r="F57" s="126"/>
      <c r="G57" s="126"/>
      <c r="H57" s="70" t="s">
        <v>167</v>
      </c>
      <c r="N57" s="132">
        <v>0</v>
      </c>
      <c r="O57" s="133"/>
      <c r="P57" s="133"/>
      <c r="Q57" s="133"/>
      <c r="R57" s="133">
        <v>0</v>
      </c>
      <c r="S57" s="133"/>
      <c r="T57" s="133"/>
      <c r="U57" s="133"/>
      <c r="V57" s="133">
        <v>0</v>
      </c>
      <c r="W57" s="133"/>
      <c r="X57" s="133"/>
      <c r="Y57" s="135"/>
      <c r="Z57" s="136">
        <v>0.77</v>
      </c>
      <c r="AA57" s="118"/>
      <c r="AB57" s="118"/>
      <c r="AC57" s="118"/>
      <c r="AD57" s="118">
        <v>0.88</v>
      </c>
      <c r="AE57" s="118"/>
      <c r="AF57" s="118"/>
      <c r="AG57" s="118"/>
      <c r="AH57" s="118">
        <v>0.83</v>
      </c>
      <c r="AI57" s="118"/>
      <c r="AJ57" s="118"/>
      <c r="AK57" s="118"/>
      <c r="AL57" s="136">
        <v>0.6</v>
      </c>
      <c r="AM57" s="118"/>
      <c r="AN57" s="118"/>
      <c r="AO57" s="118"/>
      <c r="AP57" s="118">
        <v>1</v>
      </c>
      <c r="AQ57" s="118"/>
      <c r="AR57" s="118"/>
      <c r="AS57" s="119"/>
      <c r="AT57" s="143">
        <f>(HLOOKUP($AQ$4&amp;" Value",$Z$46:$AK$66,ROW()-45,FALSE)-AL57)/(AP57-AL57)*180</f>
        <v>76.500000000000014</v>
      </c>
      <c r="AU57" s="144"/>
      <c r="AV57" s="144"/>
      <c r="AW57" s="144"/>
      <c r="AX57" s="133"/>
      <c r="AY57" s="133"/>
      <c r="AZ57" s="133"/>
      <c r="BA57" s="133"/>
      <c r="BB57" s="2"/>
      <c r="BG57" s="10">
        <v>2</v>
      </c>
      <c r="BH57" s="132" t="s">
        <v>167</v>
      </c>
      <c r="BI57" s="133"/>
      <c r="BJ57" s="133"/>
      <c r="BK57" s="133"/>
      <c r="BL57" s="133" t="s">
        <v>0</v>
      </c>
      <c r="BM57" s="133"/>
      <c r="BN57" s="133"/>
      <c r="BO57" s="133"/>
      <c r="BP57" s="133" t="s">
        <v>168</v>
      </c>
      <c r="BQ57" s="133"/>
      <c r="BR57" s="133"/>
      <c r="BS57" s="133"/>
      <c r="BT57" s="2"/>
    </row>
    <row r="58" spans="5:72" hidden="1" outlineLevel="1">
      <c r="E58" s="126" t="s">
        <v>61</v>
      </c>
      <c r="F58" s="126"/>
      <c r="G58" s="126"/>
      <c r="H58" s="70" t="s">
        <v>168</v>
      </c>
      <c r="N58" s="132">
        <v>0</v>
      </c>
      <c r="O58" s="133"/>
      <c r="P58" s="133"/>
      <c r="Q58" s="133"/>
      <c r="R58" s="133">
        <v>0</v>
      </c>
      <c r="S58" s="133"/>
      <c r="T58" s="133"/>
      <c r="U58" s="133"/>
      <c r="V58" s="133">
        <v>1</v>
      </c>
      <c r="W58" s="133"/>
      <c r="X58" s="133"/>
      <c r="Y58" s="135"/>
      <c r="Z58" s="139">
        <v>12</v>
      </c>
      <c r="AA58" s="140"/>
      <c r="AB58" s="140"/>
      <c r="AC58" s="140"/>
      <c r="AD58" s="140">
        <v>8</v>
      </c>
      <c r="AE58" s="140"/>
      <c r="AF58" s="140"/>
      <c r="AG58" s="140"/>
      <c r="AH58" s="140">
        <v>3</v>
      </c>
      <c r="AI58" s="140"/>
      <c r="AJ58" s="140"/>
      <c r="AK58" s="140"/>
      <c r="AL58" s="139">
        <v>0</v>
      </c>
      <c r="AM58" s="140"/>
      <c r="AN58" s="140"/>
      <c r="AO58" s="140"/>
      <c r="AP58" s="140">
        <v>20</v>
      </c>
      <c r="AQ58" s="140"/>
      <c r="AR58" s="140"/>
      <c r="AS58" s="141"/>
      <c r="AT58" s="143">
        <f>(HLOOKUP($AQ$4&amp;" Value",$Z$46:$AK$66,ROW()-45,FALSE)-AL58)/(AP58-AL58)*180</f>
        <v>108</v>
      </c>
      <c r="AU58" s="144"/>
      <c r="AV58" s="144"/>
      <c r="AW58" s="144"/>
      <c r="AX58" s="133"/>
      <c r="AY58" s="133"/>
      <c r="AZ58" s="133"/>
      <c r="BA58" s="133"/>
      <c r="BB58" s="2"/>
      <c r="BG58" s="10">
        <v>3</v>
      </c>
      <c r="BH58" s="132" t="s">
        <v>168</v>
      </c>
      <c r="BI58" s="133"/>
      <c r="BJ58" s="133"/>
      <c r="BK58" s="133"/>
      <c r="BL58" s="133" t="s">
        <v>168</v>
      </c>
      <c r="BM58" s="133"/>
      <c r="BN58" s="133"/>
      <c r="BO58" s="133"/>
      <c r="BP58" s="132" t="s">
        <v>167</v>
      </c>
      <c r="BQ58" s="133"/>
      <c r="BR58" s="133"/>
      <c r="BS58" s="133"/>
      <c r="BT58" s="2"/>
    </row>
    <row r="59" spans="5:72" hidden="1" outlineLevel="1">
      <c r="E59" s="38"/>
      <c r="F59" s="38"/>
      <c r="G59" s="38"/>
      <c r="H59" s="21" t="s">
        <v>185</v>
      </c>
      <c r="I59" s="18"/>
      <c r="J59" s="18"/>
      <c r="K59" s="18"/>
      <c r="L59" s="18"/>
      <c r="M59" s="18"/>
      <c r="N59" s="37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7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7"/>
      <c r="AM59" s="38"/>
      <c r="AN59" s="38"/>
      <c r="AO59" s="38"/>
      <c r="AP59" s="38"/>
      <c r="AQ59" s="38"/>
      <c r="AR59" s="38"/>
      <c r="AS59" s="38"/>
      <c r="AT59" s="37"/>
      <c r="AU59" s="38"/>
      <c r="AV59" s="38"/>
      <c r="AW59" s="38"/>
      <c r="AX59" s="38"/>
      <c r="AY59" s="38"/>
      <c r="AZ59" s="38"/>
      <c r="BA59" s="38"/>
      <c r="BB59" s="2"/>
      <c r="BG59" s="21" t="s">
        <v>185</v>
      </c>
      <c r="BH59" s="37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2"/>
    </row>
    <row r="60" spans="5:72" hidden="1" outlineLevel="1">
      <c r="E60" s="126" t="s">
        <v>60</v>
      </c>
      <c r="F60" s="126"/>
      <c r="G60" s="126"/>
      <c r="H60" s="70" t="s">
        <v>169</v>
      </c>
      <c r="N60" s="132">
        <v>1</v>
      </c>
      <c r="O60" s="133"/>
      <c r="P60" s="133"/>
      <c r="Q60" s="133"/>
      <c r="R60" s="133">
        <v>0</v>
      </c>
      <c r="S60" s="133"/>
      <c r="T60" s="133"/>
      <c r="U60" s="133"/>
      <c r="V60" s="133">
        <v>1</v>
      </c>
      <c r="W60" s="133"/>
      <c r="X60" s="133"/>
      <c r="Y60" s="135"/>
      <c r="Z60" s="136">
        <v>3.2000000000000001E-2</v>
      </c>
      <c r="AA60" s="137"/>
      <c r="AB60" s="137"/>
      <c r="AC60" s="137"/>
      <c r="AD60" s="118">
        <v>4.1000000000000002E-2</v>
      </c>
      <c r="AE60" s="118"/>
      <c r="AF60" s="118"/>
      <c r="AG60" s="118"/>
      <c r="AH60" s="118">
        <v>5.1999999999999998E-2</v>
      </c>
      <c r="AI60" s="137"/>
      <c r="AJ60" s="137"/>
      <c r="AK60" s="149"/>
      <c r="AL60" s="136">
        <v>0</v>
      </c>
      <c r="AM60" s="118"/>
      <c r="AN60" s="118"/>
      <c r="AO60" s="118"/>
      <c r="AP60" s="118">
        <v>0.2</v>
      </c>
      <c r="AQ60" s="137"/>
      <c r="AR60" s="137"/>
      <c r="AS60" s="138"/>
      <c r="AT60" s="143">
        <f>(HLOOKUP($AQ$4&amp;" Value",$Z$46:$AK$66,ROW()-45,FALSE)-AL60)/(AP60-AL60)*180</f>
        <v>28.8</v>
      </c>
      <c r="AU60" s="144"/>
      <c r="AV60" s="144"/>
      <c r="AW60" s="144"/>
      <c r="AX60" s="133">
        <v>1</v>
      </c>
      <c r="AY60" s="133"/>
      <c r="AZ60" s="133"/>
      <c r="BA60" s="133"/>
      <c r="BB60" s="2"/>
      <c r="BG60" s="10">
        <v>1</v>
      </c>
      <c r="BH60" s="132" t="s">
        <v>169</v>
      </c>
      <c r="BI60" s="133"/>
      <c r="BJ60" s="133"/>
      <c r="BK60" s="133"/>
      <c r="BL60" s="133" t="s">
        <v>170</v>
      </c>
      <c r="BM60" s="133"/>
      <c r="BN60" s="133"/>
      <c r="BO60" s="133"/>
      <c r="BP60" s="133" t="s">
        <v>170</v>
      </c>
      <c r="BQ60" s="133"/>
      <c r="BR60" s="133"/>
      <c r="BS60" s="133"/>
      <c r="BT60" s="2"/>
    </row>
    <row r="61" spans="5:72" hidden="1" outlineLevel="1">
      <c r="E61" s="126" t="s">
        <v>61</v>
      </c>
      <c r="F61" s="126"/>
      <c r="G61" s="126"/>
      <c r="H61" s="70" t="s">
        <v>170</v>
      </c>
      <c r="N61" s="132">
        <v>1</v>
      </c>
      <c r="O61" s="133"/>
      <c r="P61" s="133"/>
      <c r="Q61" s="133"/>
      <c r="R61" s="133">
        <v>0</v>
      </c>
      <c r="S61" s="133"/>
      <c r="T61" s="133"/>
      <c r="U61" s="133"/>
      <c r="V61" s="133">
        <v>0</v>
      </c>
      <c r="W61" s="133"/>
      <c r="X61" s="133"/>
      <c r="Y61" s="135"/>
      <c r="Z61" s="139">
        <v>3</v>
      </c>
      <c r="AA61" s="140"/>
      <c r="AB61" s="140"/>
      <c r="AC61" s="140"/>
      <c r="AD61" s="140">
        <v>6</v>
      </c>
      <c r="AE61" s="140"/>
      <c r="AF61" s="140"/>
      <c r="AG61" s="140"/>
      <c r="AH61" s="140">
        <v>10</v>
      </c>
      <c r="AI61" s="140"/>
      <c r="AJ61" s="140"/>
      <c r="AK61" s="140"/>
      <c r="AL61" s="139">
        <v>0</v>
      </c>
      <c r="AM61" s="140"/>
      <c r="AN61" s="140"/>
      <c r="AO61" s="140"/>
      <c r="AP61" s="140">
        <v>20</v>
      </c>
      <c r="AQ61" s="140"/>
      <c r="AR61" s="140"/>
      <c r="AS61" s="141"/>
      <c r="AT61" s="143">
        <f>(HLOOKUP($AQ$4&amp;" Value",$Z$46:$AK$66,ROW()-45,FALSE)-AL61)/(AP61-AL61)*180</f>
        <v>27</v>
      </c>
      <c r="AU61" s="144"/>
      <c r="AV61" s="144"/>
      <c r="AW61" s="144"/>
      <c r="AX61" s="133"/>
      <c r="AY61" s="133"/>
      <c r="AZ61" s="133"/>
      <c r="BA61" s="133"/>
      <c r="BB61" s="2"/>
      <c r="BG61" s="10">
        <v>2</v>
      </c>
      <c r="BH61" s="132" t="s">
        <v>170</v>
      </c>
      <c r="BI61" s="133"/>
      <c r="BJ61" s="133"/>
      <c r="BK61" s="133"/>
      <c r="BL61" s="133" t="s">
        <v>169</v>
      </c>
      <c r="BM61" s="133"/>
      <c r="BN61" s="133"/>
      <c r="BO61" s="133"/>
      <c r="BP61" s="133" t="s">
        <v>169</v>
      </c>
      <c r="BQ61" s="133"/>
      <c r="BR61" s="133"/>
      <c r="BS61" s="133"/>
      <c r="BT61" s="2"/>
    </row>
    <row r="62" spans="5:72" hidden="1" outlineLevel="1">
      <c r="E62" s="126" t="s">
        <v>60</v>
      </c>
      <c r="F62" s="126"/>
      <c r="G62" s="126"/>
      <c r="H62" s="70" t="s">
        <v>171</v>
      </c>
      <c r="N62" s="132">
        <v>0</v>
      </c>
      <c r="O62" s="133"/>
      <c r="P62" s="133"/>
      <c r="Q62" s="133"/>
      <c r="R62" s="133">
        <v>1</v>
      </c>
      <c r="S62" s="133"/>
      <c r="T62" s="133"/>
      <c r="U62" s="133"/>
      <c r="V62" s="133">
        <v>0</v>
      </c>
      <c r="W62" s="133"/>
      <c r="X62" s="133"/>
      <c r="Y62" s="135"/>
      <c r="Z62" s="136">
        <v>0.12</v>
      </c>
      <c r="AA62" s="137"/>
      <c r="AB62" s="137"/>
      <c r="AC62" s="137"/>
      <c r="AD62" s="118">
        <v>0.34</v>
      </c>
      <c r="AE62" s="118"/>
      <c r="AF62" s="118"/>
      <c r="AG62" s="118"/>
      <c r="AH62" s="118">
        <v>0.27</v>
      </c>
      <c r="AI62" s="137"/>
      <c r="AJ62" s="137"/>
      <c r="AK62" s="149"/>
      <c r="AL62" s="136">
        <v>0</v>
      </c>
      <c r="AM62" s="118"/>
      <c r="AN62" s="118"/>
      <c r="AO62" s="118"/>
      <c r="AP62" s="118">
        <v>0.5</v>
      </c>
      <c r="AQ62" s="137"/>
      <c r="AR62" s="137"/>
      <c r="AS62" s="138"/>
      <c r="AT62" s="143">
        <f>(HLOOKUP($AQ$4&amp;" Value",$Z$46:$AK$66,ROW()-45,FALSE)-AL62)/(AP62-AL62)*180</f>
        <v>43.199999999999996</v>
      </c>
      <c r="AU62" s="144"/>
      <c r="AV62" s="144"/>
      <c r="AW62" s="144"/>
      <c r="AX62" s="133">
        <v>1</v>
      </c>
      <c r="AY62" s="133"/>
      <c r="AZ62" s="133"/>
      <c r="BA62" s="133"/>
      <c r="BB62" s="2"/>
      <c r="BG62" s="10">
        <v>3</v>
      </c>
      <c r="BH62" s="132" t="s">
        <v>171</v>
      </c>
      <c r="BI62" s="133"/>
      <c r="BJ62" s="133"/>
      <c r="BK62" s="133"/>
      <c r="BL62" s="133" t="s">
        <v>171</v>
      </c>
      <c r="BM62" s="133"/>
      <c r="BN62" s="133"/>
      <c r="BO62" s="133"/>
      <c r="BP62" s="133" t="s">
        <v>171</v>
      </c>
      <c r="BQ62" s="133"/>
      <c r="BR62" s="133"/>
      <c r="BS62" s="133"/>
      <c r="BT62" s="2"/>
    </row>
    <row r="63" spans="5:72" hidden="1" outlineLevel="1">
      <c r="E63" s="38"/>
      <c r="F63" s="38"/>
      <c r="G63" s="38"/>
      <c r="H63" s="21" t="s">
        <v>186</v>
      </c>
      <c r="I63" s="18"/>
      <c r="J63" s="18"/>
      <c r="K63" s="18"/>
      <c r="L63" s="18"/>
      <c r="M63" s="18"/>
      <c r="N63" s="37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7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7"/>
      <c r="AM63" s="38"/>
      <c r="AN63" s="38"/>
      <c r="AO63" s="38"/>
      <c r="AP63" s="38"/>
      <c r="AQ63" s="38"/>
      <c r="AR63" s="38"/>
      <c r="AS63" s="38"/>
      <c r="AT63" s="37"/>
      <c r="AU63" s="38"/>
      <c r="AV63" s="38"/>
      <c r="AW63" s="38"/>
      <c r="AX63" s="38"/>
      <c r="AY63" s="38"/>
      <c r="AZ63" s="38"/>
      <c r="BA63" s="38"/>
      <c r="BB63" s="2"/>
      <c r="BG63" s="21" t="s">
        <v>186</v>
      </c>
      <c r="BH63" s="37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2"/>
    </row>
    <row r="64" spans="5:72" hidden="1" outlineLevel="1">
      <c r="E64" s="126" t="s">
        <v>61</v>
      </c>
      <c r="F64" s="126"/>
      <c r="G64" s="126"/>
      <c r="H64" s="70" t="s">
        <v>172</v>
      </c>
      <c r="N64" s="132">
        <v>0</v>
      </c>
      <c r="O64" s="133"/>
      <c r="P64" s="133"/>
      <c r="Q64" s="133"/>
      <c r="R64" s="133">
        <v>1</v>
      </c>
      <c r="S64" s="133"/>
      <c r="T64" s="133"/>
      <c r="U64" s="133"/>
      <c r="V64" s="133">
        <v>1</v>
      </c>
      <c r="W64" s="133"/>
      <c r="X64" s="133"/>
      <c r="Y64" s="135"/>
      <c r="Z64" s="145">
        <v>5.3</v>
      </c>
      <c r="AA64" s="146"/>
      <c r="AB64" s="146"/>
      <c r="AC64" s="146"/>
      <c r="AD64" s="146">
        <v>4.0999999999999996</v>
      </c>
      <c r="AE64" s="146"/>
      <c r="AF64" s="146"/>
      <c r="AG64" s="146"/>
      <c r="AH64" s="146">
        <v>2.1</v>
      </c>
      <c r="AI64" s="146"/>
      <c r="AJ64" s="146"/>
      <c r="AK64" s="146"/>
      <c r="AL64" s="145">
        <v>0</v>
      </c>
      <c r="AM64" s="146"/>
      <c r="AN64" s="146"/>
      <c r="AO64" s="146"/>
      <c r="AP64" s="146">
        <v>10</v>
      </c>
      <c r="AQ64" s="146"/>
      <c r="AR64" s="146"/>
      <c r="AS64" s="147"/>
      <c r="AT64" s="143">
        <f>(HLOOKUP($AQ$4&amp;" Value",$Z$46:$AK$66,ROW()-45,FALSE)-AL64)/(AP64-AL64)*180</f>
        <v>95.4</v>
      </c>
      <c r="AU64" s="144"/>
      <c r="AV64" s="144"/>
      <c r="AW64" s="144"/>
      <c r="AX64" s="133">
        <v>1</v>
      </c>
      <c r="AY64" s="133"/>
      <c r="AZ64" s="133"/>
      <c r="BA64" s="133"/>
      <c r="BB64" s="2"/>
      <c r="BG64" s="10">
        <v>1</v>
      </c>
      <c r="BH64" s="132" t="s">
        <v>172</v>
      </c>
      <c r="BI64" s="133"/>
      <c r="BJ64" s="133"/>
      <c r="BK64" s="133"/>
      <c r="BL64" s="133" t="s">
        <v>173</v>
      </c>
      <c r="BM64" s="133"/>
      <c r="BN64" s="133"/>
      <c r="BO64" s="133"/>
      <c r="BP64" s="133" t="s">
        <v>172</v>
      </c>
      <c r="BQ64" s="133"/>
      <c r="BR64" s="133"/>
      <c r="BS64" s="133"/>
      <c r="BT64" s="2"/>
    </row>
    <row r="65" spans="1:72" hidden="1" outlineLevel="1">
      <c r="E65" s="126" t="s">
        <v>60</v>
      </c>
      <c r="F65" s="126"/>
      <c r="G65" s="126"/>
      <c r="H65" s="70" t="s">
        <v>1</v>
      </c>
      <c r="N65" s="132">
        <v>1</v>
      </c>
      <c r="O65" s="133"/>
      <c r="P65" s="133"/>
      <c r="Q65" s="133"/>
      <c r="R65" s="133">
        <v>1</v>
      </c>
      <c r="S65" s="133"/>
      <c r="T65" s="133"/>
      <c r="U65" s="133"/>
      <c r="V65" s="133">
        <v>0</v>
      </c>
      <c r="W65" s="133"/>
      <c r="X65" s="133"/>
      <c r="Y65" s="135"/>
      <c r="Z65" s="136">
        <v>0.67</v>
      </c>
      <c r="AA65" s="137"/>
      <c r="AB65" s="137"/>
      <c r="AC65" s="137"/>
      <c r="AD65" s="118">
        <v>0.76</v>
      </c>
      <c r="AE65" s="118"/>
      <c r="AF65" s="118"/>
      <c r="AG65" s="118"/>
      <c r="AH65" s="118">
        <v>0.8</v>
      </c>
      <c r="AI65" s="137"/>
      <c r="AJ65" s="137"/>
      <c r="AK65" s="149"/>
      <c r="AL65" s="136">
        <v>0.5</v>
      </c>
      <c r="AM65" s="118"/>
      <c r="AN65" s="118"/>
      <c r="AO65" s="118"/>
      <c r="AP65" s="118">
        <v>1</v>
      </c>
      <c r="AQ65" s="137"/>
      <c r="AR65" s="137"/>
      <c r="AS65" s="138"/>
      <c r="AT65" s="143">
        <f>(HLOOKUP($AQ$4&amp;" Value",$Z$46:$AK$66,ROW()-45,FALSE)-AL65)/(AP65-AL65)*180</f>
        <v>61.200000000000017</v>
      </c>
      <c r="AU65" s="144"/>
      <c r="AV65" s="144"/>
      <c r="AW65" s="144"/>
      <c r="AX65" s="133"/>
      <c r="AY65" s="133"/>
      <c r="AZ65" s="133"/>
      <c r="BA65" s="133"/>
      <c r="BB65" s="2"/>
      <c r="BG65" s="10">
        <v>2</v>
      </c>
      <c r="BH65" s="132" t="s">
        <v>1</v>
      </c>
      <c r="BI65" s="133"/>
      <c r="BJ65" s="133"/>
      <c r="BK65" s="133"/>
      <c r="BL65" s="133" t="s">
        <v>172</v>
      </c>
      <c r="BM65" s="133"/>
      <c r="BN65" s="133"/>
      <c r="BO65" s="133"/>
      <c r="BP65" s="133" t="s">
        <v>1</v>
      </c>
      <c r="BQ65" s="133"/>
      <c r="BR65" s="133"/>
      <c r="BS65" s="133"/>
      <c r="BT65" s="2"/>
    </row>
    <row r="66" spans="1:72" hidden="1" outlineLevel="1">
      <c r="E66" s="126" t="s">
        <v>60</v>
      </c>
      <c r="F66" s="126"/>
      <c r="G66" s="126"/>
      <c r="H66" s="70" t="s">
        <v>173</v>
      </c>
      <c r="N66" s="132">
        <v>1</v>
      </c>
      <c r="O66" s="133"/>
      <c r="P66" s="133"/>
      <c r="Q66" s="133"/>
      <c r="R66" s="133">
        <v>1</v>
      </c>
      <c r="S66" s="133"/>
      <c r="T66" s="133"/>
      <c r="U66" s="133"/>
      <c r="V66" s="133">
        <v>0</v>
      </c>
      <c r="W66" s="133"/>
      <c r="X66" s="133"/>
      <c r="Y66" s="135"/>
      <c r="Z66" s="145">
        <v>15.3</v>
      </c>
      <c r="AA66" s="146"/>
      <c r="AB66" s="146"/>
      <c r="AC66" s="146"/>
      <c r="AD66" s="146">
        <v>9.1</v>
      </c>
      <c r="AE66" s="146"/>
      <c r="AF66" s="146"/>
      <c r="AG66" s="146"/>
      <c r="AH66" s="146">
        <v>8.8000000000000007</v>
      </c>
      <c r="AI66" s="146"/>
      <c r="AJ66" s="146"/>
      <c r="AK66" s="146"/>
      <c r="AL66" s="145">
        <v>0</v>
      </c>
      <c r="AM66" s="146"/>
      <c r="AN66" s="146"/>
      <c r="AO66" s="146"/>
      <c r="AP66" s="146">
        <v>25</v>
      </c>
      <c r="AQ66" s="146"/>
      <c r="AR66" s="146"/>
      <c r="AS66" s="147"/>
      <c r="AT66" s="143">
        <f>(HLOOKUP($AQ$4&amp;" Value",$Z$46:$AK$66,ROW()-45,FALSE)-AL66)/(AP66-AL66)*180</f>
        <v>110.16</v>
      </c>
      <c r="AU66" s="144"/>
      <c r="AV66" s="144"/>
      <c r="AW66" s="144"/>
      <c r="AX66" s="133"/>
      <c r="AY66" s="133"/>
      <c r="AZ66" s="133"/>
      <c r="BA66" s="133"/>
      <c r="BB66" s="2"/>
      <c r="BG66" s="10">
        <v>3</v>
      </c>
      <c r="BH66" s="132" t="s">
        <v>173</v>
      </c>
      <c r="BI66" s="133"/>
      <c r="BJ66" s="133"/>
      <c r="BK66" s="133"/>
      <c r="BL66" s="133" t="s">
        <v>1</v>
      </c>
      <c r="BM66" s="133"/>
      <c r="BN66" s="133"/>
      <c r="BO66" s="133"/>
      <c r="BP66" s="133" t="s">
        <v>173</v>
      </c>
      <c r="BQ66" s="133"/>
      <c r="BR66" s="133"/>
      <c r="BS66" s="133"/>
      <c r="BT66" s="2"/>
    </row>
    <row r="67" spans="1:72" hidden="1" outlineLevel="1">
      <c r="Z67" s="36"/>
      <c r="AA67" s="36"/>
      <c r="AB67" s="36"/>
    </row>
    <row r="68" spans="1:72" hidden="1" outlineLevel="1">
      <c r="Z68" s="36"/>
      <c r="AA68" s="36"/>
      <c r="AB68" s="36"/>
    </row>
    <row r="69" spans="1:72" hidden="1" outlineLevel="1">
      <c r="Z69" s="36"/>
      <c r="AA69" s="36"/>
      <c r="AB69" s="36"/>
    </row>
    <row r="70" spans="1:72" hidden="1" outlineLevel="1">
      <c r="Z70" s="36"/>
      <c r="AA70" s="36"/>
      <c r="AB70" s="36"/>
    </row>
    <row r="71" spans="1:72" hidden="1" outlineLevel="1">
      <c r="Z71" s="36"/>
      <c r="AA71" s="36"/>
      <c r="AB71" s="36"/>
    </row>
    <row r="72" spans="1:72" hidden="1" outlineLevel="1">
      <c r="Z72" s="36"/>
      <c r="AA72" s="36"/>
      <c r="AB72" s="36"/>
    </row>
    <row r="73" spans="1:72" hidden="1" outlineLevel="1">
      <c r="Z73" s="36"/>
      <c r="AA73" s="36"/>
      <c r="AB73" s="36"/>
    </row>
    <row r="74" spans="1:72" collapsed="1"/>
    <row r="77" spans="1:72" s="10" customFormat="1" ht="26.25" customHeight="1">
      <c r="A77" s="104" t="s">
        <v>161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</row>
    <row r="78" spans="1:72" hidden="1" outlineLevel="1"/>
    <row r="79" spans="1:72" hidden="1" outlineLevel="1">
      <c r="BH79" s="130"/>
      <c r="BI79" s="130"/>
      <c r="BJ79" s="130"/>
      <c r="BK79" s="130"/>
      <c r="BL79" s="130"/>
    </row>
    <row r="80" spans="1:72" hidden="1" outlineLevel="1"/>
    <row r="81" spans="8:87" hidden="1" outlineLevel="1"/>
    <row r="82" spans="8:87" hidden="1" outlineLevel="1">
      <c r="AP82" s="126">
        <f>AQ4</f>
        <v>2008</v>
      </c>
      <c r="AQ82" s="126"/>
      <c r="AR82" s="126"/>
      <c r="AS82" s="126"/>
      <c r="AT82" s="126"/>
      <c r="AU82" s="126"/>
      <c r="AV82" s="126" t="s">
        <v>195</v>
      </c>
      <c r="AW82" s="126"/>
      <c r="AX82" s="126"/>
      <c r="AY82" s="126"/>
      <c r="AZ82" s="126"/>
      <c r="BA82" s="126" t="s">
        <v>196</v>
      </c>
      <c r="BB82" s="126"/>
      <c r="BC82" s="126"/>
      <c r="BD82" s="126"/>
      <c r="BE82" s="126"/>
      <c r="BF82" s="126" t="s">
        <v>76</v>
      </c>
      <c r="BG82" s="126"/>
      <c r="BH82" s="126"/>
      <c r="BI82" s="126"/>
      <c r="BJ82" s="126"/>
      <c r="BK82" s="126" t="s">
        <v>197</v>
      </c>
      <c r="BL82" s="126"/>
      <c r="BM82" s="126"/>
      <c r="BN82" s="126"/>
      <c r="BO82" s="126"/>
      <c r="BP82" s="126" t="s">
        <v>198</v>
      </c>
      <c r="BQ82" s="126"/>
      <c r="BR82" s="126"/>
      <c r="BS82" s="126"/>
      <c r="BT82" s="126"/>
      <c r="BU82" s="126" t="s">
        <v>199</v>
      </c>
      <c r="BV82" s="126"/>
      <c r="BW82" s="126"/>
      <c r="BX82" s="126"/>
      <c r="BY82" s="126"/>
      <c r="BZ82" s="126" t="s">
        <v>200</v>
      </c>
      <c r="CA82" s="126"/>
      <c r="CB82" s="126"/>
      <c r="CC82" s="126"/>
      <c r="CD82" s="126"/>
      <c r="CE82" s="126" t="s">
        <v>113</v>
      </c>
      <c r="CF82" s="126"/>
      <c r="CG82" s="126"/>
      <c r="CH82" s="126"/>
      <c r="CI82" s="126"/>
    </row>
    <row r="83" spans="8:87" hidden="1" outlineLevel="1">
      <c r="H83" s="20" t="s">
        <v>188</v>
      </c>
      <c r="I83" s="15"/>
      <c r="J83" s="15"/>
      <c r="K83" s="15"/>
      <c r="L83" s="15"/>
      <c r="M83" s="15"/>
      <c r="N83" s="15"/>
      <c r="O83" s="16"/>
      <c r="AP83" s="21" t="s">
        <v>183</v>
      </c>
      <c r="AQ83" s="18"/>
      <c r="AR83" s="18"/>
      <c r="AS83" s="18"/>
      <c r="AT83" s="18"/>
      <c r="AU83" s="18"/>
    </row>
    <row r="84" spans="8:87" hidden="1" outlineLevel="1">
      <c r="H84" s="12" t="s">
        <v>189</v>
      </c>
      <c r="I84" s="11"/>
      <c r="J84" s="11"/>
      <c r="K84" s="3"/>
      <c r="L84" s="3"/>
      <c r="M84" s="35"/>
      <c r="N84" s="35"/>
      <c r="O84" s="49"/>
      <c r="AG84" s="130"/>
      <c r="AH84" s="130"/>
      <c r="AI84" s="130"/>
      <c r="AJ84" s="130"/>
      <c r="AK84" s="130"/>
      <c r="AP84">
        <v>1</v>
      </c>
      <c r="AV84" s="131" t="str">
        <f>HLOOKUP($AP$82&amp;" "&amp;$AV$82,$BH$46:$BS$66,ROW()-81,FALSE)</f>
        <v>Costs</v>
      </c>
      <c r="AW84" s="131"/>
      <c r="AX84" s="131"/>
      <c r="AY84" s="131"/>
      <c r="AZ84" s="131"/>
      <c r="BA84" s="126">
        <f>VLOOKUP(AV84,$H$46:$Y$66,HLOOKUP($AP$82&amp;" "&amp;$BA$82,$H$101:$S$102,2,FALSE),FALSE)</f>
        <v>1</v>
      </c>
      <c r="BB84" s="126"/>
      <c r="BC84" s="126"/>
      <c r="BD84" s="126"/>
      <c r="BE84" s="126"/>
      <c r="BF84" s="130">
        <f>ROUND(VLOOKUP(AV84,$H$46:$AW$66,39,FALSE),0)</f>
        <v>135</v>
      </c>
      <c r="BG84" s="130"/>
      <c r="BH84" s="130"/>
      <c r="BI84" s="130"/>
      <c r="BJ84" s="130"/>
      <c r="BK84" s="134" t="str">
        <f>IF(VLOOKUP($AV84,$H$46:$BA$66,43,FALSE)=0,"R","G")</f>
        <v>G</v>
      </c>
      <c r="BL84" s="134"/>
      <c r="BM84" s="134"/>
      <c r="BN84" s="134"/>
      <c r="BO84" s="134"/>
      <c r="BP84" s="134" t="str">
        <f>IF(VLOOKUP($AV84,$H$46:$BA$66,43,FALSE)=0,"G","R")</f>
        <v>R</v>
      </c>
      <c r="BQ84" s="134"/>
      <c r="BR84" s="134"/>
      <c r="BS84" s="134"/>
      <c r="BT84" s="134"/>
      <c r="BU84" s="130">
        <f>IF($AW$4=$H$84,0,IF($AW$4=$H$86,55,IF(AND($AW$4=$H$85,BK84="G"),0,IF(AND($AW$4=$H$85,BK84="R"),125,IF(AND($AW$4=$H$87,BK84="R"),0,125)))))</f>
        <v>0</v>
      </c>
      <c r="BV84" s="130"/>
      <c r="BW84" s="130"/>
      <c r="BX84" s="130"/>
      <c r="BY84" s="130"/>
      <c r="BZ84" s="130">
        <f>IF($AW$4=$H$84,180,IF($AW$4=$H$86,125,IF(AND($AW$4=$H$85,BK84="G"),55,IF(AND($AW$4=$H$85,BK84="R"),180,IF(AND($AW$4=$H$87,BK84="R"),55,180)))))</f>
        <v>180</v>
      </c>
      <c r="CA84" s="130"/>
      <c r="CB84" s="130"/>
      <c r="CC84" s="130"/>
      <c r="CD84" s="130"/>
      <c r="CE84" s="130">
        <f>IF(AND(BF84&gt;=BU84,BF84&lt;BZ84),IF($AW$4=$H$85,1,IF($AW$4=$H$86,2,IF($AW$4=$H$87,3,0))),0)</f>
        <v>0</v>
      </c>
      <c r="CF84" s="130"/>
      <c r="CG84" s="130"/>
      <c r="CH84" s="130"/>
      <c r="CI84" s="130"/>
    </row>
    <row r="85" spans="8:87" hidden="1" outlineLevel="1">
      <c r="H85" s="12" t="s">
        <v>190</v>
      </c>
      <c r="I85" s="11"/>
      <c r="J85" s="11"/>
      <c r="K85" s="3"/>
      <c r="L85" s="3"/>
      <c r="M85" s="35"/>
      <c r="N85" s="35"/>
      <c r="O85" s="49"/>
      <c r="AG85" s="130"/>
      <c r="AH85" s="130"/>
      <c r="AI85" s="130"/>
      <c r="AJ85" s="130"/>
      <c r="AK85" s="130"/>
      <c r="AP85">
        <v>2</v>
      </c>
      <c r="AV85" s="131" t="str">
        <f>HLOOKUP($AP$82&amp;" "&amp;$AV$82,$BH$46:$BS$66,ROW()-81,FALSE)</f>
        <v>Customer needs</v>
      </c>
      <c r="AW85" s="131"/>
      <c r="AX85" s="131"/>
      <c r="AY85" s="131"/>
      <c r="AZ85" s="131"/>
      <c r="BA85" s="126">
        <f>VLOOKUP(AV85,$H$46:$Y$66,HLOOKUP($AP$82&amp;" "&amp;$BA$82,$H$101:$S$102,2,FALSE),FALSE)</f>
        <v>0</v>
      </c>
      <c r="BB85" s="126"/>
      <c r="BC85" s="126"/>
      <c r="BD85" s="126"/>
      <c r="BE85" s="126"/>
      <c r="BF85" s="130">
        <f>ROUND(VLOOKUP(AV85,$H$46:$AW$66,39,FALSE),0)</f>
        <v>36</v>
      </c>
      <c r="BG85" s="130"/>
      <c r="BH85" s="130"/>
      <c r="BI85" s="130"/>
      <c r="BJ85" s="130"/>
      <c r="BK85" s="134" t="str">
        <f>IF(VLOOKUP($AV85,$H$46:$BA$66,43,FALSE)=0,"R","G")</f>
        <v>R</v>
      </c>
      <c r="BL85" s="134"/>
      <c r="BM85" s="134"/>
      <c r="BN85" s="134"/>
      <c r="BO85" s="134"/>
      <c r="BP85" s="134" t="str">
        <f>IF(VLOOKUP($AV85,$H$46:$BA$66,43,FALSE)=0,"G","R")</f>
        <v>G</v>
      </c>
      <c r="BQ85" s="134"/>
      <c r="BR85" s="134"/>
      <c r="BS85" s="134"/>
      <c r="BT85" s="134"/>
      <c r="BU85" s="130">
        <f>IF($AW$4=$H$84,0,IF($AW$4=$H$86,55,IF(AND($AW$4=$H$85,BK85="G"),0,IF(AND($AW$4=$H$85,BK85="R"),125,IF(AND($AW$4=$H$87,BK85="R"),0,125)))))</f>
        <v>0</v>
      </c>
      <c r="BV85" s="130"/>
      <c r="BW85" s="130"/>
      <c r="BX85" s="130"/>
      <c r="BY85" s="130"/>
      <c r="BZ85" s="130">
        <f>IF($AW$4=$H$84,180,IF($AW$4=$H$86,125,IF(AND($AW$4=$H$85,BK85="G"),55,IF(AND($AW$4=$H$85,BK85="R"),180,IF(AND($AW$4=$H$87,BK85="R"),55,180)))))</f>
        <v>180</v>
      </c>
      <c r="CA85" s="130"/>
      <c r="CB85" s="130"/>
      <c r="CC85" s="130"/>
      <c r="CD85" s="130"/>
      <c r="CE85" s="130">
        <f t="shared" ref="CE85:CE102" si="0">IF(AND(BF85&gt;=BU85,BF85&lt;BZ85),IF($AW$4=$H$85,1,IF($AW$4=$H$86,2,IF($AW$4=$H$87,3,0))),0)</f>
        <v>0</v>
      </c>
      <c r="CF85" s="130"/>
      <c r="CG85" s="130"/>
      <c r="CH85" s="130"/>
      <c r="CI85" s="130"/>
    </row>
    <row r="86" spans="8:87" hidden="1" outlineLevel="1">
      <c r="H86" s="12" t="s">
        <v>191</v>
      </c>
      <c r="I86" s="11"/>
      <c r="J86" s="11"/>
      <c r="K86" s="3"/>
      <c r="L86" s="3"/>
      <c r="M86" s="35"/>
      <c r="N86" s="35"/>
      <c r="O86" s="49"/>
      <c r="AG86" s="130"/>
      <c r="AH86" s="130"/>
      <c r="AI86" s="130"/>
      <c r="AJ86" s="130"/>
      <c r="AK86" s="130"/>
      <c r="AP86">
        <v>3</v>
      </c>
      <c r="AV86" s="131" t="str">
        <f>HLOOKUP($AP$82&amp;" "&amp;$AV$82,$BH$46:$BS$66,ROW()-81,FALSE)</f>
        <v>Leadership</v>
      </c>
      <c r="AW86" s="131"/>
      <c r="AX86" s="131"/>
      <c r="AY86" s="131"/>
      <c r="AZ86" s="131"/>
      <c r="BA86" s="126">
        <f>VLOOKUP(AV86,$H$46:$Y$66,HLOOKUP($AP$82&amp;" "&amp;$BA$82,$H$101:$S$102,2,FALSE),FALSE)</f>
        <v>0</v>
      </c>
      <c r="BB86" s="126"/>
      <c r="BC86" s="126"/>
      <c r="BD86" s="126"/>
      <c r="BE86" s="126"/>
      <c r="BF86" s="130">
        <f>ROUND(VLOOKUP(AV86,$H$46:$AW$66,39,FALSE),0)</f>
        <v>72</v>
      </c>
      <c r="BG86" s="130"/>
      <c r="BH86" s="130"/>
      <c r="BI86" s="130"/>
      <c r="BJ86" s="130"/>
      <c r="BK86" s="134" t="str">
        <f>IF(VLOOKUP($AV86,$H$46:$BA$66,43,FALSE)=0,"R","G")</f>
        <v>R</v>
      </c>
      <c r="BL86" s="134"/>
      <c r="BM86" s="134"/>
      <c r="BN86" s="134"/>
      <c r="BO86" s="134"/>
      <c r="BP86" s="134" t="str">
        <f>IF(VLOOKUP($AV86,$H$46:$BA$66,43,FALSE)=0,"G","R")</f>
        <v>G</v>
      </c>
      <c r="BQ86" s="134"/>
      <c r="BR86" s="134"/>
      <c r="BS86" s="134"/>
      <c r="BT86" s="134"/>
      <c r="BU86" s="130">
        <f>IF($AW$4=$H$84,0,IF($AW$4=$H$86,55,IF(AND($AW$4=$H$85,BK86="G"),0,IF(AND($AW$4=$H$85,BK86="R"),125,IF(AND($AW$4=$H$87,BK86="R"),0,125)))))</f>
        <v>0</v>
      </c>
      <c r="BV86" s="130"/>
      <c r="BW86" s="130"/>
      <c r="BX86" s="130"/>
      <c r="BY86" s="130"/>
      <c r="BZ86" s="130">
        <f>IF($AW$4=$H$84,180,IF($AW$4=$H$86,125,IF(AND($AW$4=$H$85,BK86="G"),55,IF(AND($AW$4=$H$85,BK86="R"),180,IF(AND($AW$4=$H$87,BK86="R"),55,180)))))</f>
        <v>180</v>
      </c>
      <c r="CA86" s="130"/>
      <c r="CB86" s="130"/>
      <c r="CC86" s="130"/>
      <c r="CD86" s="130"/>
      <c r="CE86" s="130">
        <f t="shared" si="0"/>
        <v>0</v>
      </c>
      <c r="CF86" s="130"/>
      <c r="CG86" s="130"/>
      <c r="CH86" s="130"/>
      <c r="CI86" s="130"/>
    </row>
    <row r="87" spans="8:87" hidden="1" outlineLevel="1">
      <c r="H87" s="13" t="s">
        <v>192</v>
      </c>
      <c r="I87" s="14"/>
      <c r="J87" s="14"/>
      <c r="K87" s="6"/>
      <c r="L87" s="6"/>
      <c r="M87" s="43"/>
      <c r="N87" s="43"/>
      <c r="O87" s="44"/>
      <c r="AG87" s="130"/>
      <c r="AH87" s="130"/>
      <c r="AI87" s="130"/>
      <c r="AJ87" s="130"/>
      <c r="AK87" s="130"/>
      <c r="AP87">
        <v>4</v>
      </c>
      <c r="AV87" s="131" t="str">
        <f>HLOOKUP($AP$82&amp;" "&amp;$AV$82,$BH$46:$BS$66,ROW()-81,FALSE)</f>
        <v>Quality Policy</v>
      </c>
      <c r="AW87" s="131"/>
      <c r="AX87" s="131"/>
      <c r="AY87" s="131"/>
      <c r="AZ87" s="131"/>
      <c r="BA87" s="126">
        <f>VLOOKUP(AV87,$H$46:$Y$66,HLOOKUP($AP$82&amp;" "&amp;$BA$82,$H$101:$S$102,2,FALSE),FALSE)</f>
        <v>0</v>
      </c>
      <c r="BB87" s="126"/>
      <c r="BC87" s="126"/>
      <c r="BD87" s="126"/>
      <c r="BE87" s="126"/>
      <c r="BF87" s="130">
        <f>ROUND(VLOOKUP(AV87,$H$46:$AW$66,39,FALSE),0)</f>
        <v>72</v>
      </c>
      <c r="BG87" s="130"/>
      <c r="BH87" s="130"/>
      <c r="BI87" s="130"/>
      <c r="BJ87" s="130"/>
      <c r="BK87" s="134" t="str">
        <f>IF(VLOOKUP($AV87,$H$46:$BA$66,43,FALSE)=0,"R","G")</f>
        <v>R</v>
      </c>
      <c r="BL87" s="134"/>
      <c r="BM87" s="134"/>
      <c r="BN87" s="134"/>
      <c r="BO87" s="134"/>
      <c r="BP87" s="134" t="str">
        <f>IF(VLOOKUP($AV87,$H$46:$BA$66,43,FALSE)=0,"G","R")</f>
        <v>G</v>
      </c>
      <c r="BQ87" s="134"/>
      <c r="BR87" s="134"/>
      <c r="BS87" s="134"/>
      <c r="BT87" s="134"/>
      <c r="BU87" s="130">
        <f>IF($AW$4=$H$84,0,IF($AW$4=$H$86,55,IF(AND($AW$4=$H$85,BK87="G"),0,IF(AND($AW$4=$H$85,BK87="R"),125,IF(AND($AW$4=$H$87,BK87="R"),0,125)))))</f>
        <v>0</v>
      </c>
      <c r="BV87" s="130"/>
      <c r="BW87" s="130"/>
      <c r="BX87" s="130"/>
      <c r="BY87" s="130"/>
      <c r="BZ87" s="130">
        <f>IF($AW$4=$H$84,180,IF($AW$4=$H$86,125,IF(AND($AW$4=$H$85,BK87="G"),55,IF(AND($AW$4=$H$85,BK87="R"),180,IF(AND($AW$4=$H$87,BK87="R"),55,180)))))</f>
        <v>180</v>
      </c>
      <c r="CA87" s="130"/>
      <c r="CB87" s="130"/>
      <c r="CC87" s="130"/>
      <c r="CD87" s="130"/>
      <c r="CE87" s="130">
        <f t="shared" si="0"/>
        <v>0</v>
      </c>
      <c r="CF87" s="130"/>
      <c r="CG87" s="130"/>
      <c r="CH87" s="130"/>
      <c r="CI87" s="130"/>
    </row>
    <row r="88" spans="8:87" hidden="1" outlineLevel="1">
      <c r="AG88" s="130"/>
      <c r="AH88" s="130"/>
      <c r="AI88" s="130"/>
      <c r="AJ88" s="130"/>
      <c r="AK88" s="130"/>
      <c r="AP88" s="21" t="s">
        <v>184</v>
      </c>
      <c r="AQ88" s="18"/>
      <c r="AR88" s="18"/>
      <c r="AS88" s="18"/>
      <c r="AT88" s="18"/>
      <c r="AU88" s="18"/>
      <c r="AV88" s="131"/>
      <c r="AW88" s="131"/>
      <c r="AX88" s="131"/>
      <c r="AY88" s="131"/>
      <c r="AZ88" s="131"/>
      <c r="BF88" s="130"/>
      <c r="BG88" s="130"/>
      <c r="BH88" s="130"/>
      <c r="BI88" s="130"/>
      <c r="BJ88" s="130"/>
      <c r="CE88" s="130"/>
      <c r="CF88" s="130"/>
      <c r="CG88" s="130"/>
      <c r="CH88" s="130"/>
      <c r="CI88" s="130"/>
    </row>
    <row r="89" spans="8:87" hidden="1" outlineLevel="1">
      <c r="AG89" s="130"/>
      <c r="AH89" s="130"/>
      <c r="AI89" s="130"/>
      <c r="AJ89" s="130"/>
      <c r="AK89" s="130"/>
      <c r="AP89">
        <v>1</v>
      </c>
      <c r="AV89" s="131" t="str">
        <f>HLOOKUP($AP$82&amp;" "&amp;$AV$82,$BH$46:$BS$66,ROW()-81,FALSE)</f>
        <v>Controlled</v>
      </c>
      <c r="AW89" s="131"/>
      <c r="AX89" s="131"/>
      <c r="AY89" s="131"/>
      <c r="AZ89" s="131"/>
      <c r="BA89" s="126">
        <f>VLOOKUP(AV89,$H$46:$Y$66,HLOOKUP($AP$82&amp;" "&amp;$BA$82,$H$101:$S$102,2,FALSE),FALSE)</f>
        <v>1</v>
      </c>
      <c r="BB89" s="126"/>
      <c r="BC89" s="126"/>
      <c r="BD89" s="126"/>
      <c r="BE89" s="126"/>
      <c r="BF89" s="130">
        <f>ROUND(VLOOKUP(AV89,$H$46:$AW$66,39,FALSE),0)</f>
        <v>0</v>
      </c>
      <c r="BG89" s="130"/>
      <c r="BH89" s="130"/>
      <c r="BI89" s="130"/>
      <c r="BJ89" s="130"/>
      <c r="BK89" s="134" t="str">
        <f>IF(VLOOKUP($AV89,$H$46:$BA$66,43,FALSE)=0,"R","G")</f>
        <v>R</v>
      </c>
      <c r="BL89" s="134"/>
      <c r="BM89" s="134"/>
      <c r="BN89" s="134"/>
      <c r="BO89" s="134"/>
      <c r="BP89" s="134" t="str">
        <f>IF(VLOOKUP($AV89,$H$46:$BA$66,43,FALSE)=0,"G","R")</f>
        <v>G</v>
      </c>
      <c r="BQ89" s="134"/>
      <c r="BR89" s="134"/>
      <c r="BS89" s="134"/>
      <c r="BT89" s="134"/>
      <c r="BU89" s="130">
        <f>IF($AW$4=$H$84,0,IF($AW$4=$H$86,55,IF(AND($AW$4=$H$85,BK89="G"),0,IF(AND($AW$4=$H$85,BK89="R"),125,IF(AND($AW$4=$H$87,BK89="R"),0,125)))))</f>
        <v>0</v>
      </c>
      <c r="BV89" s="130"/>
      <c r="BW89" s="130"/>
      <c r="BX89" s="130"/>
      <c r="BY89" s="130"/>
      <c r="BZ89" s="130">
        <f>IF($AW$4=$H$84,180,IF($AW$4=$H$86,125,IF(AND($AW$4=$H$85,BK89="G"),55,IF(AND($AW$4=$H$85,BK89="R"),180,IF(AND($AW$4=$H$87,BK89="R"),55,180)))))</f>
        <v>180</v>
      </c>
      <c r="CA89" s="130"/>
      <c r="CB89" s="130"/>
      <c r="CC89" s="130"/>
      <c r="CD89" s="130"/>
      <c r="CE89" s="130">
        <f t="shared" si="0"/>
        <v>0</v>
      </c>
      <c r="CF89" s="130"/>
      <c r="CG89" s="130"/>
      <c r="CH89" s="130"/>
      <c r="CI89" s="130"/>
    </row>
    <row r="90" spans="8:87" hidden="1" outlineLevel="1">
      <c r="H90" s="20" t="s">
        <v>193</v>
      </c>
      <c r="I90" s="15"/>
      <c r="J90" s="15"/>
      <c r="K90" s="15"/>
      <c r="L90" s="15"/>
      <c r="M90" s="15"/>
      <c r="N90" s="15"/>
      <c r="O90" s="16"/>
      <c r="AG90" s="130"/>
      <c r="AH90" s="130"/>
      <c r="AI90" s="130"/>
      <c r="AJ90" s="130"/>
      <c r="AK90" s="130"/>
      <c r="AP90">
        <v>2</v>
      </c>
      <c r="AV90" s="131" t="str">
        <f>HLOOKUP($AP$82&amp;" "&amp;$AV$82,$BH$46:$BS$66,ROW()-81,FALSE)</f>
        <v>Quality</v>
      </c>
      <c r="AW90" s="131"/>
      <c r="AX90" s="131"/>
      <c r="AY90" s="131"/>
      <c r="AZ90" s="131"/>
      <c r="BA90" s="126">
        <f>VLOOKUP(AV90,$H$46:$Y$66,HLOOKUP($AP$82&amp;" "&amp;$BA$82,$H$101:$S$102,2,FALSE),FALSE)</f>
        <v>1</v>
      </c>
      <c r="BB90" s="126"/>
      <c r="BC90" s="126"/>
      <c r="BD90" s="126"/>
      <c r="BE90" s="126"/>
      <c r="BF90" s="130">
        <f>ROUND(VLOOKUP(AV90,$H$46:$AW$66,39,FALSE),0)</f>
        <v>50</v>
      </c>
      <c r="BG90" s="130"/>
      <c r="BH90" s="130"/>
      <c r="BI90" s="130"/>
      <c r="BJ90" s="130"/>
      <c r="BK90" s="134" t="str">
        <f>IF(VLOOKUP($AV90,$H$46:$BA$66,43,FALSE)=0,"R","G")</f>
        <v>R</v>
      </c>
      <c r="BL90" s="134"/>
      <c r="BM90" s="134"/>
      <c r="BN90" s="134"/>
      <c r="BO90" s="134"/>
      <c r="BP90" s="134" t="str">
        <f>IF(VLOOKUP($AV90,$H$46:$BA$66,43,FALSE)=0,"G","R")</f>
        <v>G</v>
      </c>
      <c r="BQ90" s="134"/>
      <c r="BR90" s="134"/>
      <c r="BS90" s="134"/>
      <c r="BT90" s="134"/>
      <c r="BU90" s="130">
        <f>IF($AW$4=$H$84,0,IF($AW$4=$H$86,55,IF(AND($AW$4=$H$85,BK90="G"),0,IF(AND($AW$4=$H$85,BK90="R"),125,IF(AND($AW$4=$H$87,BK90="R"),0,125)))))</f>
        <v>0</v>
      </c>
      <c r="BV90" s="130"/>
      <c r="BW90" s="130"/>
      <c r="BX90" s="130"/>
      <c r="BY90" s="130"/>
      <c r="BZ90" s="130">
        <f>IF($AW$4=$H$84,180,IF($AW$4=$H$86,125,IF(AND($AW$4=$H$85,BK90="G"),55,IF(AND($AW$4=$H$85,BK90="R"),180,IF(AND($AW$4=$H$87,BK90="R"),55,180)))))</f>
        <v>180</v>
      </c>
      <c r="CA90" s="130"/>
      <c r="CB90" s="130"/>
      <c r="CC90" s="130"/>
      <c r="CD90" s="130"/>
      <c r="CE90" s="130">
        <f t="shared" si="0"/>
        <v>0</v>
      </c>
      <c r="CF90" s="130"/>
      <c r="CG90" s="130"/>
      <c r="CH90" s="130"/>
      <c r="CI90" s="130"/>
    </row>
    <row r="91" spans="8:87" hidden="1" outlineLevel="1">
      <c r="H91" s="12">
        <v>2008</v>
      </c>
      <c r="I91" s="11"/>
      <c r="J91" s="11"/>
      <c r="K91" s="3"/>
      <c r="L91" s="3"/>
      <c r="M91" s="3"/>
      <c r="N91" s="3"/>
      <c r="O91" s="4"/>
      <c r="AG91" s="130"/>
      <c r="AH91" s="130"/>
      <c r="AI91" s="130"/>
      <c r="AJ91" s="130"/>
      <c r="AK91" s="130"/>
      <c r="AP91" s="21" t="s">
        <v>3</v>
      </c>
      <c r="AQ91" s="18"/>
      <c r="AR91" s="18"/>
      <c r="AS91" s="18"/>
      <c r="AT91" s="18"/>
      <c r="AU91" s="18"/>
      <c r="AV91" s="131"/>
      <c r="AW91" s="131"/>
      <c r="AX91" s="131"/>
      <c r="AY91" s="131"/>
      <c r="AZ91" s="131"/>
      <c r="BF91" s="130"/>
      <c r="BG91" s="130"/>
      <c r="BH91" s="130"/>
      <c r="BI91" s="130"/>
      <c r="BJ91" s="130"/>
      <c r="CE91" s="130"/>
      <c r="CF91" s="130"/>
      <c r="CG91" s="130"/>
      <c r="CH91" s="130"/>
      <c r="CI91" s="130"/>
    </row>
    <row r="92" spans="8:87" hidden="1" outlineLevel="1">
      <c r="H92" s="12">
        <v>2009</v>
      </c>
      <c r="I92" s="11"/>
      <c r="J92" s="11"/>
      <c r="K92" s="3"/>
      <c r="L92" s="3"/>
      <c r="M92" s="3"/>
      <c r="N92" s="3"/>
      <c r="O92" s="4"/>
      <c r="AG92" s="130"/>
      <c r="AH92" s="130"/>
      <c r="AI92" s="130"/>
      <c r="AJ92" s="130"/>
      <c r="AK92" s="130"/>
      <c r="AP92">
        <v>1</v>
      </c>
      <c r="AV92" s="131" t="str">
        <f>HLOOKUP($AP$82&amp;" "&amp;$AV$82,$BH$46:$BS$66,ROW()-81,FALSE)</f>
        <v>Inspection</v>
      </c>
      <c r="AW92" s="131"/>
      <c r="AX92" s="131"/>
      <c r="AY92" s="131"/>
      <c r="AZ92" s="131"/>
      <c r="BA92" s="126">
        <f>VLOOKUP(AV92,$H$46:$Y$66,HLOOKUP($AP$82&amp;" "&amp;$BA$82,$H$101:$S$102,2,FALSE),FALSE)</f>
        <v>0</v>
      </c>
      <c r="BB92" s="126"/>
      <c r="BC92" s="126"/>
      <c r="BD92" s="126"/>
      <c r="BE92" s="126"/>
      <c r="BF92" s="130">
        <f>ROUND(VLOOKUP(AV92,$H$46:$AW$66,39,FALSE),0)</f>
        <v>86</v>
      </c>
      <c r="BG92" s="130"/>
      <c r="BH92" s="130"/>
      <c r="BI92" s="130"/>
      <c r="BJ92" s="130"/>
      <c r="BK92" s="134" t="str">
        <f>IF(VLOOKUP($AV92,$H$46:$BA$66,43,FALSE)=0,"R","G")</f>
        <v>R</v>
      </c>
      <c r="BL92" s="134"/>
      <c r="BM92" s="134"/>
      <c r="BN92" s="134"/>
      <c r="BO92" s="134"/>
      <c r="BP92" s="134" t="str">
        <f>IF(VLOOKUP($AV92,$H$46:$BA$66,43,FALSE)=0,"G","R")</f>
        <v>G</v>
      </c>
      <c r="BQ92" s="134"/>
      <c r="BR92" s="134"/>
      <c r="BS92" s="134"/>
      <c r="BT92" s="134"/>
      <c r="BU92" s="130">
        <f>IF($AW$4=$H$84,0,IF($AW$4=$H$86,55,IF(AND($AW$4=$H$85,BK92="G"),0,IF(AND($AW$4=$H$85,BK92="R"),125,IF(AND($AW$4=$H$87,BK92="R"),0,125)))))</f>
        <v>0</v>
      </c>
      <c r="BV92" s="130"/>
      <c r="BW92" s="130"/>
      <c r="BX92" s="130"/>
      <c r="BY92" s="130"/>
      <c r="BZ92" s="130">
        <f>IF($AW$4=$H$84,180,IF($AW$4=$H$86,125,IF(AND($AW$4=$H$85,BK92="G"),55,IF(AND($AW$4=$H$85,BK92="R"),180,IF(AND($AW$4=$H$87,BK92="R"),55,180)))))</f>
        <v>180</v>
      </c>
      <c r="CA92" s="130"/>
      <c r="CB92" s="130"/>
      <c r="CC92" s="130"/>
      <c r="CD92" s="130"/>
      <c r="CE92" s="130">
        <f t="shared" si="0"/>
        <v>0</v>
      </c>
      <c r="CF92" s="130"/>
      <c r="CG92" s="130"/>
      <c r="CH92" s="130"/>
      <c r="CI92" s="130"/>
    </row>
    <row r="93" spans="8:87" hidden="1" outlineLevel="1">
      <c r="H93" s="13">
        <v>2010</v>
      </c>
      <c r="I93" s="14"/>
      <c r="J93" s="14"/>
      <c r="K93" s="6"/>
      <c r="L93" s="6"/>
      <c r="M93" s="6"/>
      <c r="N93" s="6"/>
      <c r="O93" s="7"/>
      <c r="AG93" s="130"/>
      <c r="AH93" s="130"/>
      <c r="AI93" s="130"/>
      <c r="AJ93" s="130"/>
      <c r="AK93" s="130"/>
      <c r="AP93">
        <v>2</v>
      </c>
      <c r="AV93" s="131" t="str">
        <f>HLOOKUP($AP$82&amp;" "&amp;$AV$82,$BH$46:$BS$66,ROW()-81,FALSE)</f>
        <v>Quality</v>
      </c>
      <c r="AW93" s="131"/>
      <c r="AX93" s="131"/>
      <c r="AY93" s="131"/>
      <c r="AZ93" s="131"/>
      <c r="BA93" s="126">
        <f>VLOOKUP(AV93,$H$46:$Y$66,HLOOKUP($AP$82&amp;" "&amp;$BA$82,$H$101:$S$102,2,FALSE),FALSE)</f>
        <v>1</v>
      </c>
      <c r="BB93" s="126"/>
      <c r="BC93" s="126"/>
      <c r="BD93" s="126"/>
      <c r="BE93" s="126"/>
      <c r="BF93" s="130">
        <f>ROUND(VLOOKUP(AV93,$H$46:$AW$66,39,FALSE),0)</f>
        <v>50</v>
      </c>
      <c r="BG93" s="130"/>
      <c r="BH93" s="130"/>
      <c r="BI93" s="130"/>
      <c r="BJ93" s="130"/>
      <c r="BK93" s="134" t="str">
        <f>IF(VLOOKUP($AV93,$H$46:$BA$66,43,FALSE)=0,"R","G")</f>
        <v>R</v>
      </c>
      <c r="BL93" s="134"/>
      <c r="BM93" s="134"/>
      <c r="BN93" s="134"/>
      <c r="BO93" s="134"/>
      <c r="BP93" s="134" t="str">
        <f>IF(VLOOKUP($AV93,$H$46:$BA$66,43,FALSE)=0,"G","R")</f>
        <v>G</v>
      </c>
      <c r="BQ93" s="134"/>
      <c r="BR93" s="134"/>
      <c r="BS93" s="134"/>
      <c r="BT93" s="134"/>
      <c r="BU93" s="130">
        <f>IF($AW$4=$H$84,0,IF($AW$4=$H$86,55,IF(AND($AW$4=$H$85,BK93="G"),0,IF(AND($AW$4=$H$85,BK93="R"),125,IF(AND($AW$4=$H$87,BK93="R"),0,125)))))</f>
        <v>0</v>
      </c>
      <c r="BV93" s="130"/>
      <c r="BW93" s="130"/>
      <c r="BX93" s="130"/>
      <c r="BY93" s="130"/>
      <c r="BZ93" s="130">
        <f>IF($AW$4=$H$84,180,IF($AW$4=$H$86,125,IF(AND($AW$4=$H$85,BK93="G"),55,IF(AND($AW$4=$H$85,BK93="R"),180,IF(AND($AW$4=$H$87,BK93="R"),55,180)))))</f>
        <v>180</v>
      </c>
      <c r="CA93" s="130"/>
      <c r="CB93" s="130"/>
      <c r="CC93" s="130"/>
      <c r="CD93" s="130"/>
      <c r="CE93" s="130">
        <f t="shared" si="0"/>
        <v>0</v>
      </c>
      <c r="CF93" s="130"/>
      <c r="CG93" s="130"/>
      <c r="CH93" s="130"/>
      <c r="CI93" s="130"/>
    </row>
    <row r="94" spans="8:87" hidden="1" outlineLevel="1">
      <c r="AG94" s="130"/>
      <c r="AH94" s="130"/>
      <c r="AI94" s="130"/>
      <c r="AJ94" s="130"/>
      <c r="AK94" s="130"/>
      <c r="AP94">
        <v>3</v>
      </c>
      <c r="AV94" s="131" t="str">
        <f>HLOOKUP($AP$82&amp;" "&amp;$AV$82,$BH$46:$BS$66,ROW()-81,FALSE)</f>
        <v>Specifications</v>
      </c>
      <c r="AW94" s="131"/>
      <c r="AX94" s="131"/>
      <c r="AY94" s="131"/>
      <c r="AZ94" s="131"/>
      <c r="BA94" s="126">
        <f>VLOOKUP(AV94,$H$46:$Y$66,HLOOKUP($AP$82&amp;" "&amp;$BA$82,$H$101:$S$102,2,FALSE),FALSE)</f>
        <v>0</v>
      </c>
      <c r="BB94" s="126"/>
      <c r="BC94" s="126"/>
      <c r="BD94" s="126"/>
      <c r="BE94" s="126"/>
      <c r="BF94" s="130">
        <f>ROUND(VLOOKUP(AV94,$H$46:$AW$66,39,FALSE),0)</f>
        <v>108</v>
      </c>
      <c r="BG94" s="130"/>
      <c r="BH94" s="130"/>
      <c r="BI94" s="130"/>
      <c r="BJ94" s="130"/>
      <c r="BK94" s="134" t="str">
        <f>IF(VLOOKUP($AV94,$H$46:$BA$66,43,FALSE)=0,"R","G")</f>
        <v>R</v>
      </c>
      <c r="BL94" s="134"/>
      <c r="BM94" s="134"/>
      <c r="BN94" s="134"/>
      <c r="BO94" s="134"/>
      <c r="BP94" s="134" t="str">
        <f>IF(VLOOKUP($AV94,$H$46:$BA$66,43,FALSE)=0,"G","R")</f>
        <v>G</v>
      </c>
      <c r="BQ94" s="134"/>
      <c r="BR94" s="134"/>
      <c r="BS94" s="134"/>
      <c r="BT94" s="134"/>
      <c r="BU94" s="130">
        <f>IF($AW$4=$H$84,0,IF($AW$4=$H$86,55,IF(AND($AW$4=$H$85,BK94="G"),0,IF(AND($AW$4=$H$85,BK94="R"),125,IF(AND($AW$4=$H$87,BK94="R"),0,125)))))</f>
        <v>0</v>
      </c>
      <c r="BV94" s="130"/>
      <c r="BW94" s="130"/>
      <c r="BX94" s="130"/>
      <c r="BY94" s="130"/>
      <c r="BZ94" s="130">
        <f>IF($AW$4=$H$84,180,IF($AW$4=$H$86,125,IF(AND($AW$4=$H$85,BK94="G"),55,IF(AND($AW$4=$H$85,BK94="R"),180,IF(AND($AW$4=$H$87,BK94="R"),55,180)))))</f>
        <v>180</v>
      </c>
      <c r="CA94" s="130"/>
      <c r="CB94" s="130"/>
      <c r="CC94" s="130"/>
      <c r="CD94" s="130"/>
      <c r="CE94" s="130">
        <f t="shared" si="0"/>
        <v>0</v>
      </c>
      <c r="CF94" s="130"/>
      <c r="CG94" s="130"/>
      <c r="CH94" s="130"/>
      <c r="CI94" s="130"/>
    </row>
    <row r="95" spans="8:87" ht="15" hidden="1" customHeight="1" outlineLevel="1">
      <c r="AG95" s="130"/>
      <c r="AH95" s="130"/>
      <c r="AI95" s="130"/>
      <c r="AJ95" s="130"/>
      <c r="AK95" s="130"/>
      <c r="AP95" s="21" t="s">
        <v>185</v>
      </c>
      <c r="AQ95" s="18"/>
      <c r="AR95" s="18"/>
      <c r="AS95" s="18"/>
      <c r="AT95" s="18"/>
      <c r="AU95" s="18"/>
      <c r="AV95" s="131"/>
      <c r="AW95" s="131"/>
      <c r="AX95" s="131"/>
      <c r="AY95" s="131"/>
      <c r="AZ95" s="131"/>
      <c r="BF95" s="130"/>
      <c r="BG95" s="130"/>
      <c r="BH95" s="130"/>
      <c r="BI95" s="130"/>
      <c r="BJ95" s="130"/>
      <c r="CE95" s="130"/>
      <c r="CF95" s="130"/>
      <c r="CG95" s="130"/>
      <c r="CH95" s="130"/>
      <c r="CI95" s="130"/>
    </row>
    <row r="96" spans="8:87" ht="14.25" hidden="1" customHeight="1" outlineLevel="1">
      <c r="AG96" s="130"/>
      <c r="AH96" s="130"/>
      <c r="AI96" s="130"/>
      <c r="AJ96" s="130"/>
      <c r="AK96" s="130"/>
      <c r="AP96">
        <v>1</v>
      </c>
      <c r="AV96" s="131" t="str">
        <f>HLOOKUP($AP$82&amp;" "&amp;$AV$82,$BH$46:$BS$66,ROW()-81,FALSE)</f>
        <v>Hiring</v>
      </c>
      <c r="AW96" s="131"/>
      <c r="AX96" s="131"/>
      <c r="AY96" s="131"/>
      <c r="AZ96" s="131"/>
      <c r="BA96" s="126">
        <f>VLOOKUP(AV96,$H$46:$Y$66,HLOOKUP($AP$82&amp;" "&amp;$BA$82,$H$101:$S$102,2,FALSE),FALSE)</f>
        <v>1</v>
      </c>
      <c r="BB96" s="126"/>
      <c r="BC96" s="126"/>
      <c r="BD96" s="126"/>
      <c r="BE96" s="126"/>
      <c r="BF96" s="130">
        <f>ROUND(VLOOKUP(AV96,$H$46:$AW$66,39,FALSE),0)</f>
        <v>29</v>
      </c>
      <c r="BG96" s="130"/>
      <c r="BH96" s="130"/>
      <c r="BI96" s="130"/>
      <c r="BJ96" s="130"/>
      <c r="BK96" s="134" t="str">
        <f>IF(VLOOKUP($AV96,$H$46:$BA$66,43,FALSE)=0,"R","G")</f>
        <v>G</v>
      </c>
      <c r="BL96" s="134"/>
      <c r="BM96" s="134"/>
      <c r="BN96" s="134"/>
      <c r="BO96" s="134"/>
      <c r="BP96" s="134" t="str">
        <f>IF(VLOOKUP($AV96,$H$46:$BA$66,43,FALSE)=0,"G","R")</f>
        <v>R</v>
      </c>
      <c r="BQ96" s="134"/>
      <c r="BR96" s="134"/>
      <c r="BS96" s="134"/>
      <c r="BT96" s="134"/>
      <c r="BU96" s="130">
        <f>IF($AW$4=$H$84,0,IF($AW$4=$H$86,55,IF(AND($AW$4=$H$85,BK96="G"),0,IF(AND($AW$4=$H$85,BK96="R"),125,IF(AND($AW$4=$H$87,BK96="R"),0,125)))))</f>
        <v>0</v>
      </c>
      <c r="BV96" s="130"/>
      <c r="BW96" s="130"/>
      <c r="BX96" s="130"/>
      <c r="BY96" s="130"/>
      <c r="BZ96" s="130">
        <f>IF($AW$4=$H$84,180,IF($AW$4=$H$86,125,IF(AND($AW$4=$H$85,BK96="G"),55,IF(AND($AW$4=$H$85,BK96="R"),180,IF(AND($AW$4=$H$87,BK96="R"),55,180)))))</f>
        <v>180</v>
      </c>
      <c r="CA96" s="130"/>
      <c r="CB96" s="130"/>
      <c r="CC96" s="130"/>
      <c r="CD96" s="130"/>
      <c r="CE96" s="130">
        <f t="shared" si="0"/>
        <v>0</v>
      </c>
      <c r="CF96" s="130"/>
      <c r="CG96" s="130"/>
      <c r="CH96" s="130"/>
      <c r="CI96" s="130"/>
    </row>
    <row r="97" spans="8:87" ht="14.25" hidden="1" customHeight="1" outlineLevel="1">
      <c r="AG97" s="130"/>
      <c r="AH97" s="130"/>
      <c r="AI97" s="130"/>
      <c r="AJ97" s="130"/>
      <c r="AK97" s="130"/>
      <c r="AP97">
        <v>2</v>
      </c>
      <c r="AV97" s="131" t="str">
        <f>HLOOKUP($AP$82&amp;" "&amp;$AV$82,$BH$46:$BS$66,ROW()-81,FALSE)</f>
        <v>Training</v>
      </c>
      <c r="AW97" s="131"/>
      <c r="AX97" s="131"/>
      <c r="AY97" s="131"/>
      <c r="AZ97" s="131"/>
      <c r="BA97" s="126">
        <f>VLOOKUP(AV97,$H$46:$Y$66,HLOOKUP($AP$82&amp;" "&amp;$BA$82,$H$101:$S$102,2,FALSE),FALSE)</f>
        <v>1</v>
      </c>
      <c r="BB97" s="126"/>
      <c r="BC97" s="126"/>
      <c r="BD97" s="126"/>
      <c r="BE97" s="126"/>
      <c r="BF97" s="130">
        <f>ROUND(VLOOKUP(AV97,$H$46:$AW$66,39,FALSE),0)</f>
        <v>27</v>
      </c>
      <c r="BG97" s="130"/>
      <c r="BH97" s="130"/>
      <c r="BI97" s="130"/>
      <c r="BJ97" s="130"/>
      <c r="BK97" s="134" t="str">
        <f>IF(VLOOKUP($AV97,$H$46:$BA$66,43,FALSE)=0,"R","G")</f>
        <v>R</v>
      </c>
      <c r="BL97" s="134"/>
      <c r="BM97" s="134"/>
      <c r="BN97" s="134"/>
      <c r="BO97" s="134"/>
      <c r="BP97" s="134" t="str">
        <f>IF(VLOOKUP($AV97,$H$46:$BA$66,43,FALSE)=0,"G","R")</f>
        <v>G</v>
      </c>
      <c r="BQ97" s="134"/>
      <c r="BR97" s="134"/>
      <c r="BS97" s="134"/>
      <c r="BT97" s="134"/>
      <c r="BU97" s="130">
        <f>IF($AW$4=$H$84,0,IF($AW$4=$H$86,55,IF(AND($AW$4=$H$85,BK97="G"),0,IF(AND($AW$4=$H$85,BK97="R"),125,IF(AND($AW$4=$H$87,BK97="R"),0,125)))))</f>
        <v>0</v>
      </c>
      <c r="BV97" s="130"/>
      <c r="BW97" s="130"/>
      <c r="BX97" s="130"/>
      <c r="BY97" s="130"/>
      <c r="BZ97" s="130">
        <f>IF($AW$4=$H$84,180,IF($AW$4=$H$86,125,IF(AND($AW$4=$H$85,BK97="G"),55,IF(AND($AW$4=$H$85,BK97="R"),180,IF(AND($AW$4=$H$87,BK97="R"),55,180)))))</f>
        <v>180</v>
      </c>
      <c r="CA97" s="130"/>
      <c r="CB97" s="130"/>
      <c r="CC97" s="130"/>
      <c r="CD97" s="130"/>
      <c r="CE97" s="130">
        <f t="shared" si="0"/>
        <v>0</v>
      </c>
      <c r="CF97" s="130"/>
      <c r="CG97" s="130"/>
      <c r="CH97" s="130"/>
      <c r="CI97" s="130"/>
    </row>
    <row r="98" spans="8:87" ht="14.25" hidden="1" customHeight="1" outlineLevel="1">
      <c r="AG98" s="130"/>
      <c r="AH98" s="130"/>
      <c r="AI98" s="130"/>
      <c r="AJ98" s="130"/>
      <c r="AK98" s="130"/>
      <c r="AP98">
        <v>3</v>
      </c>
      <c r="AV98" s="131" t="str">
        <f>HLOOKUP($AP$82&amp;" "&amp;$AV$82,$BH$46:$BS$66,ROW()-81,FALSE)</f>
        <v>Turnover</v>
      </c>
      <c r="AW98" s="131"/>
      <c r="AX98" s="131"/>
      <c r="AY98" s="131"/>
      <c r="AZ98" s="131"/>
      <c r="BA98" s="126">
        <f>VLOOKUP(AV98,$H$46:$Y$66,HLOOKUP($AP$82&amp;" "&amp;$BA$82,$H$101:$S$102,2,FALSE),FALSE)</f>
        <v>0</v>
      </c>
      <c r="BB98" s="126"/>
      <c r="BC98" s="126"/>
      <c r="BD98" s="126"/>
      <c r="BE98" s="126"/>
      <c r="BF98" s="130">
        <f>ROUND(VLOOKUP(AV98,$H$46:$AW$66,39,FALSE),0)</f>
        <v>43</v>
      </c>
      <c r="BG98" s="130"/>
      <c r="BH98" s="130"/>
      <c r="BI98" s="130"/>
      <c r="BJ98" s="130"/>
      <c r="BK98" s="134" t="str">
        <f>IF(VLOOKUP($AV98,$H$46:$BA$66,43,FALSE)=0,"R","G")</f>
        <v>G</v>
      </c>
      <c r="BL98" s="134"/>
      <c r="BM98" s="134"/>
      <c r="BN98" s="134"/>
      <c r="BO98" s="134"/>
      <c r="BP98" s="134" t="str">
        <f>IF(VLOOKUP($AV98,$H$46:$BA$66,43,FALSE)=0,"G","R")</f>
        <v>R</v>
      </c>
      <c r="BQ98" s="134"/>
      <c r="BR98" s="134"/>
      <c r="BS98" s="134"/>
      <c r="BT98" s="134"/>
      <c r="BU98" s="130">
        <f>IF($AW$4=$H$84,0,IF($AW$4=$H$86,55,IF(AND($AW$4=$H$85,BK98="G"),0,IF(AND($AW$4=$H$85,BK98="R"),125,IF(AND($AW$4=$H$87,BK98="R"),0,125)))))</f>
        <v>0</v>
      </c>
      <c r="BV98" s="130"/>
      <c r="BW98" s="130"/>
      <c r="BX98" s="130"/>
      <c r="BY98" s="130"/>
      <c r="BZ98" s="130">
        <f>IF($AW$4=$H$84,180,IF($AW$4=$H$86,125,IF(AND($AW$4=$H$85,BK98="G"),55,IF(AND($AW$4=$H$85,BK98="R"),180,IF(AND($AW$4=$H$87,BK98="R"),55,180)))))</f>
        <v>180</v>
      </c>
      <c r="CA98" s="130"/>
      <c r="CB98" s="130"/>
      <c r="CC98" s="130"/>
      <c r="CD98" s="130"/>
      <c r="CE98" s="130">
        <f t="shared" si="0"/>
        <v>0</v>
      </c>
      <c r="CF98" s="130"/>
      <c r="CG98" s="130"/>
      <c r="CH98" s="130"/>
      <c r="CI98" s="130"/>
    </row>
    <row r="99" spans="8:87" ht="14.25" hidden="1" customHeight="1" outlineLevel="1">
      <c r="AG99" s="130"/>
      <c r="AH99" s="130"/>
      <c r="AI99" s="130"/>
      <c r="AJ99" s="130"/>
      <c r="AK99" s="130"/>
      <c r="AP99" s="21" t="s">
        <v>186</v>
      </c>
      <c r="AQ99" s="18"/>
      <c r="AR99" s="18"/>
      <c r="AS99" s="18"/>
      <c r="AT99" s="18"/>
      <c r="AU99" s="18"/>
      <c r="AV99" s="131"/>
      <c r="AW99" s="131"/>
      <c r="AX99" s="131"/>
      <c r="AY99" s="131"/>
      <c r="AZ99" s="131"/>
      <c r="BF99" s="130"/>
      <c r="BG99" s="130"/>
      <c r="BH99" s="130"/>
      <c r="BI99" s="130"/>
      <c r="BJ99" s="130"/>
      <c r="CE99" s="130"/>
      <c r="CF99" s="130"/>
      <c r="CG99" s="130"/>
      <c r="CH99" s="130"/>
      <c r="CI99" s="130"/>
    </row>
    <row r="100" spans="8:87" ht="14.25" hidden="1" customHeight="1" outlineLevel="1">
      <c r="H100" s="47" t="s">
        <v>194</v>
      </c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40"/>
      <c r="AG100" s="130"/>
      <c r="AH100" s="130"/>
      <c r="AI100" s="130"/>
      <c r="AJ100" s="130"/>
      <c r="AK100" s="130"/>
      <c r="AP100">
        <v>1</v>
      </c>
      <c r="AV100" s="131" t="str">
        <f>HLOOKUP($AP$82&amp;" "&amp;$AV$82,$BH$46:$BS$66,ROW()-81,FALSE)</f>
        <v>Breakdowns</v>
      </c>
      <c r="AW100" s="131"/>
      <c r="AX100" s="131"/>
      <c r="AY100" s="131"/>
      <c r="AZ100" s="131"/>
      <c r="BA100" s="126">
        <f>VLOOKUP(AV100,$H$46:$Y$66,HLOOKUP($AP$82&amp;" "&amp;$BA$82,$H$101:$S$102,2,FALSE),FALSE)</f>
        <v>0</v>
      </c>
      <c r="BB100" s="126"/>
      <c r="BC100" s="126"/>
      <c r="BD100" s="126"/>
      <c r="BE100" s="126"/>
      <c r="BF100" s="130">
        <f>ROUND(VLOOKUP(AV100,$H$46:$AW$66,39,FALSE),0)</f>
        <v>95</v>
      </c>
      <c r="BG100" s="130"/>
      <c r="BH100" s="130"/>
      <c r="BI100" s="130"/>
      <c r="BJ100" s="130"/>
      <c r="BK100" s="134" t="str">
        <f>IF(VLOOKUP($AV100,$H$46:$BA$66,43,FALSE)=0,"R","G")</f>
        <v>G</v>
      </c>
      <c r="BL100" s="134"/>
      <c r="BM100" s="134"/>
      <c r="BN100" s="134"/>
      <c r="BO100" s="134"/>
      <c r="BP100" s="134" t="str">
        <f>IF(VLOOKUP($AV100,$H$46:$BA$66,43,FALSE)=0,"G","R")</f>
        <v>R</v>
      </c>
      <c r="BQ100" s="134"/>
      <c r="BR100" s="134"/>
      <c r="BS100" s="134"/>
      <c r="BT100" s="134"/>
      <c r="BU100" s="130">
        <f>IF($AW$4=$H$84,0,IF($AW$4=$H$86,55,IF(AND($AW$4=$H$85,BK100="G"),0,IF(AND($AW$4=$H$85,BK100="R"),125,IF(AND($AW$4=$H$87,BK100="R"),0,125)))))</f>
        <v>0</v>
      </c>
      <c r="BV100" s="130"/>
      <c r="BW100" s="130"/>
      <c r="BX100" s="130"/>
      <c r="BY100" s="130"/>
      <c r="BZ100" s="130">
        <f>IF($AW$4=$H$84,180,IF($AW$4=$H$86,125,IF(AND($AW$4=$H$85,BK100="G"),55,IF(AND($AW$4=$H$85,BK100="R"),180,IF(AND($AW$4=$H$87,BK100="R"),55,180)))))</f>
        <v>180</v>
      </c>
      <c r="CA100" s="130"/>
      <c r="CB100" s="130"/>
      <c r="CC100" s="130"/>
      <c r="CD100" s="130"/>
      <c r="CE100" s="130">
        <f t="shared" si="0"/>
        <v>0</v>
      </c>
      <c r="CF100" s="130"/>
      <c r="CG100" s="130"/>
      <c r="CH100" s="130"/>
      <c r="CI100" s="130"/>
    </row>
    <row r="101" spans="8:87" ht="14.25" hidden="1" customHeight="1" outlineLevel="1">
      <c r="H101" s="132" t="s">
        <v>180</v>
      </c>
      <c r="I101" s="133"/>
      <c r="J101" s="133"/>
      <c r="K101" s="133"/>
      <c r="L101" s="133" t="s">
        <v>181</v>
      </c>
      <c r="M101" s="133"/>
      <c r="N101" s="133"/>
      <c r="O101" s="133"/>
      <c r="P101" s="133" t="s">
        <v>182</v>
      </c>
      <c r="Q101" s="133"/>
      <c r="R101" s="133"/>
      <c r="S101" s="135"/>
      <c r="AG101" s="130"/>
      <c r="AH101" s="130"/>
      <c r="AI101" s="130"/>
      <c r="AJ101" s="130"/>
      <c r="AK101" s="130"/>
      <c r="AP101">
        <v>2</v>
      </c>
      <c r="AV101" s="131" t="str">
        <f>HLOOKUP($AP$82&amp;" "&amp;$AV$82,$BH$46:$BS$66,ROW()-81,FALSE)</f>
        <v>Maintenance</v>
      </c>
      <c r="AW101" s="131"/>
      <c r="AX101" s="131"/>
      <c r="AY101" s="131"/>
      <c r="AZ101" s="131"/>
      <c r="BA101" s="126">
        <f>VLOOKUP(AV101,$H$46:$Y$66,HLOOKUP($AP$82&amp;" "&amp;$BA$82,$H$101:$S$102,2,FALSE),FALSE)</f>
        <v>1</v>
      </c>
      <c r="BB101" s="126"/>
      <c r="BC101" s="126"/>
      <c r="BD101" s="126"/>
      <c r="BE101" s="126"/>
      <c r="BF101" s="130">
        <f>ROUND(VLOOKUP(AV101,$H$46:$AW$66,39,FALSE),0)</f>
        <v>61</v>
      </c>
      <c r="BG101" s="130"/>
      <c r="BH101" s="130"/>
      <c r="BI101" s="130"/>
      <c r="BJ101" s="130"/>
      <c r="BK101" s="134" t="str">
        <f>IF(VLOOKUP($AV101,$H$46:$BA$66,43,FALSE)=0,"R","G")</f>
        <v>R</v>
      </c>
      <c r="BL101" s="134"/>
      <c r="BM101" s="134"/>
      <c r="BN101" s="134"/>
      <c r="BO101" s="134"/>
      <c r="BP101" s="134" t="str">
        <f>IF(VLOOKUP($AV101,$H$46:$BA$66,43,FALSE)=0,"G","R")</f>
        <v>G</v>
      </c>
      <c r="BQ101" s="134"/>
      <c r="BR101" s="134"/>
      <c r="BS101" s="134"/>
      <c r="BT101" s="134"/>
      <c r="BU101" s="130">
        <f>IF($AW$4=$H$84,0,IF($AW$4=$H$86,55,IF(AND($AW$4=$H$85,BK101="G"),0,IF(AND($AW$4=$H$85,BK101="R"),125,IF(AND($AW$4=$H$87,BK101="R"),0,125)))))</f>
        <v>0</v>
      </c>
      <c r="BV101" s="130"/>
      <c r="BW101" s="130"/>
      <c r="BX101" s="130"/>
      <c r="BY101" s="130"/>
      <c r="BZ101" s="130">
        <f>IF($AW$4=$H$84,180,IF($AW$4=$H$86,125,IF(AND($AW$4=$H$85,BK101="G"),55,IF(AND($AW$4=$H$85,BK101="R"),180,IF(AND($AW$4=$H$87,BK101="R"),55,180)))))</f>
        <v>180</v>
      </c>
      <c r="CA101" s="130"/>
      <c r="CB101" s="130"/>
      <c r="CC101" s="130"/>
      <c r="CD101" s="130"/>
      <c r="CE101" s="130">
        <f t="shared" si="0"/>
        <v>0</v>
      </c>
      <c r="CF101" s="130"/>
      <c r="CG101" s="130"/>
      <c r="CH101" s="130"/>
      <c r="CI101" s="130"/>
    </row>
    <row r="102" spans="8:87" ht="14.25" hidden="1" customHeight="1" outlineLevel="1">
      <c r="H102" s="41">
        <v>7</v>
      </c>
      <c r="I102" s="42"/>
      <c r="J102" s="42"/>
      <c r="K102" s="43"/>
      <c r="L102" s="43">
        <v>11</v>
      </c>
      <c r="M102" s="43"/>
      <c r="N102" s="43"/>
      <c r="O102" s="43"/>
      <c r="P102" s="43">
        <v>15</v>
      </c>
      <c r="Q102" s="43"/>
      <c r="R102" s="43"/>
      <c r="S102" s="44"/>
      <c r="AG102" s="130"/>
      <c r="AH102" s="130"/>
      <c r="AI102" s="130"/>
      <c r="AJ102" s="130"/>
      <c r="AK102" s="130"/>
      <c r="AP102">
        <v>3</v>
      </c>
      <c r="AV102" s="131" t="str">
        <f>HLOOKUP($AP$82&amp;" "&amp;$AV$82,$BH$46:$BS$66,ROW()-81,FALSE)</f>
        <v>Capability</v>
      </c>
      <c r="AW102" s="131"/>
      <c r="AX102" s="131"/>
      <c r="AY102" s="131"/>
      <c r="AZ102" s="131"/>
      <c r="BA102" s="126">
        <f>VLOOKUP(AV102,$H$46:$Y$66,HLOOKUP($AP$82&amp;" "&amp;$BA$82,$H$101:$S$102,2,FALSE),FALSE)</f>
        <v>1</v>
      </c>
      <c r="BB102" s="126"/>
      <c r="BC102" s="126"/>
      <c r="BD102" s="126"/>
      <c r="BE102" s="126"/>
      <c r="BF102" s="130">
        <f>ROUND(VLOOKUP(AV102,$H$46:$AW$66,39,FALSE),0)</f>
        <v>110</v>
      </c>
      <c r="BG102" s="130"/>
      <c r="BH102" s="130"/>
      <c r="BI102" s="130"/>
      <c r="BJ102" s="130"/>
      <c r="BK102" s="134" t="str">
        <f>IF(VLOOKUP($AV102,$H$46:$BA$66,43,FALSE)=0,"R","G")</f>
        <v>R</v>
      </c>
      <c r="BL102" s="134"/>
      <c r="BM102" s="134"/>
      <c r="BN102" s="134"/>
      <c r="BO102" s="134"/>
      <c r="BP102" s="134" t="str">
        <f>IF(VLOOKUP($AV102,$H$46:$BA$66,43,FALSE)=0,"G","R")</f>
        <v>G</v>
      </c>
      <c r="BQ102" s="134"/>
      <c r="BR102" s="134"/>
      <c r="BS102" s="134"/>
      <c r="BT102" s="134"/>
      <c r="BU102" s="130">
        <f>IF($AW$4=$H$84,0,IF($AW$4=$H$86,55,IF(AND($AW$4=$H$85,BK102="G"),0,IF(AND($AW$4=$H$85,BK102="R"),125,IF(AND($AW$4=$H$87,BK102="R"),0,125)))))</f>
        <v>0</v>
      </c>
      <c r="BV102" s="130"/>
      <c r="BW102" s="130"/>
      <c r="BX102" s="130"/>
      <c r="BY102" s="130"/>
      <c r="BZ102" s="130">
        <f>IF($AW$4=$H$84,180,IF($AW$4=$H$86,125,IF(AND($AW$4=$H$85,BK102="G"),55,IF(AND($AW$4=$H$85,BK102="R"),180,IF(AND($AW$4=$H$87,BK102="R"),55,180)))))</f>
        <v>180</v>
      </c>
      <c r="CA102" s="130"/>
      <c r="CB102" s="130"/>
      <c r="CC102" s="130"/>
      <c r="CD102" s="130"/>
      <c r="CE102" s="130">
        <f t="shared" si="0"/>
        <v>0</v>
      </c>
      <c r="CF102" s="130"/>
      <c r="CG102" s="130"/>
      <c r="CH102" s="130"/>
      <c r="CI102" s="130"/>
    </row>
    <row r="103" spans="8:87" ht="14.25" hidden="1" customHeight="1" outlineLevel="1"/>
    <row r="104" spans="8:87" ht="14.25" hidden="1" customHeight="1" outlineLevel="1"/>
    <row r="105" spans="8:87" ht="14.25" hidden="1" customHeight="1" outlineLevel="1"/>
    <row r="106" spans="8:87" ht="14.25" hidden="1" customHeight="1" outlineLevel="1"/>
    <row r="107" spans="8:87" ht="14.25" hidden="1" customHeight="1" outlineLevel="1"/>
    <row r="108" spans="8:87" ht="14.25" hidden="1" customHeight="1" outlineLevel="1"/>
    <row r="109" spans="8:87" ht="14.25" hidden="1" customHeight="1" outlineLevel="1"/>
    <row r="110" spans="8:87" ht="14.25" hidden="1" customHeight="1" outlineLevel="1">
      <c r="BL110" s="126"/>
      <c r="BM110" s="126"/>
      <c r="BN110" s="126"/>
      <c r="BO110" s="126"/>
    </row>
    <row r="111" spans="8:87" hidden="1" outlineLevel="1"/>
    <row r="112" spans="8:87" collapsed="1"/>
  </sheetData>
  <mergeCells count="394">
    <mergeCell ref="AN1:BC3"/>
    <mergeCell ref="BH79:BL79"/>
    <mergeCell ref="BF88:BJ88"/>
    <mergeCell ref="BK84:BO84"/>
    <mergeCell ref="BK85:BO85"/>
    <mergeCell ref="BK86:BO86"/>
    <mergeCell ref="BK87:BO87"/>
    <mergeCell ref="AX57:BA57"/>
    <mergeCell ref="AX58:BA58"/>
    <mergeCell ref="AX46:BA46"/>
    <mergeCell ref="AX60:BA60"/>
    <mergeCell ref="AX61:BA61"/>
    <mergeCell ref="AX51:BA51"/>
    <mergeCell ref="AX53:BA53"/>
    <mergeCell ref="AX54:BA54"/>
    <mergeCell ref="AX56:BA56"/>
    <mergeCell ref="BA82:BE82"/>
    <mergeCell ref="BA84:BE84"/>
    <mergeCell ref="AX48:BA48"/>
    <mergeCell ref="AX49:BA49"/>
    <mergeCell ref="AX50:BA50"/>
    <mergeCell ref="AT57:AW57"/>
    <mergeCell ref="AT58:AW58"/>
    <mergeCell ref="AT51:AW51"/>
    <mergeCell ref="CE102:CI102"/>
    <mergeCell ref="AV88:AZ88"/>
    <mergeCell ref="CE88:CI88"/>
    <mergeCell ref="CE91:CI91"/>
    <mergeCell ref="CE95:CI95"/>
    <mergeCell ref="CE99:CI99"/>
    <mergeCell ref="BF99:BJ99"/>
    <mergeCell ref="CE97:CI97"/>
    <mergeCell ref="CE100:CI100"/>
    <mergeCell ref="CE101:CI101"/>
    <mergeCell ref="CE92:CI92"/>
    <mergeCell ref="CE93:CI93"/>
    <mergeCell ref="CE94:CI94"/>
    <mergeCell ref="CE96:CI96"/>
    <mergeCell ref="BZ100:CD100"/>
    <mergeCell ref="BZ101:CD101"/>
    <mergeCell ref="BZ102:CD102"/>
    <mergeCell ref="BU98:BY98"/>
    <mergeCell ref="BU100:BY100"/>
    <mergeCell ref="BK101:BO101"/>
    <mergeCell ref="BK96:BO96"/>
    <mergeCell ref="BK97:BO97"/>
    <mergeCell ref="BA96:BE96"/>
    <mergeCell ref="BA97:BE97"/>
    <mergeCell ref="CE87:CI87"/>
    <mergeCell ref="CE89:CI89"/>
    <mergeCell ref="CE90:CI90"/>
    <mergeCell ref="CE98:CI98"/>
    <mergeCell ref="CE82:CI82"/>
    <mergeCell ref="CE84:CI84"/>
    <mergeCell ref="CE85:CI85"/>
    <mergeCell ref="CE86:CI86"/>
    <mergeCell ref="BZ98:CD98"/>
    <mergeCell ref="BZ87:CD87"/>
    <mergeCell ref="BZ89:CD89"/>
    <mergeCell ref="BZ90:CD90"/>
    <mergeCell ref="BZ92:CD92"/>
    <mergeCell ref="BZ93:CD93"/>
    <mergeCell ref="BZ94:CD94"/>
    <mergeCell ref="BZ96:CD96"/>
    <mergeCell ref="BZ97:CD97"/>
    <mergeCell ref="BZ82:CD82"/>
    <mergeCell ref="BZ84:CD84"/>
    <mergeCell ref="BZ85:CD85"/>
    <mergeCell ref="BZ86:CD86"/>
    <mergeCell ref="BU87:BY87"/>
    <mergeCell ref="BU89:BY89"/>
    <mergeCell ref="BU90:BY90"/>
    <mergeCell ref="BU92:BY92"/>
    <mergeCell ref="BU101:BY101"/>
    <mergeCell ref="BU102:BY102"/>
    <mergeCell ref="BU93:BY93"/>
    <mergeCell ref="BU94:BY94"/>
    <mergeCell ref="BU96:BY96"/>
    <mergeCell ref="BU97:BY97"/>
    <mergeCell ref="BU82:BY82"/>
    <mergeCell ref="BU84:BY84"/>
    <mergeCell ref="BU85:BY85"/>
    <mergeCell ref="BU86:BY86"/>
    <mergeCell ref="BK102:BO102"/>
    <mergeCell ref="BP98:BT98"/>
    <mergeCell ref="BP100:BT100"/>
    <mergeCell ref="BP101:BT101"/>
    <mergeCell ref="BP102:BT102"/>
    <mergeCell ref="BP93:BT93"/>
    <mergeCell ref="BP94:BT94"/>
    <mergeCell ref="BP96:BT96"/>
    <mergeCell ref="BP97:BT97"/>
    <mergeCell ref="BP87:BT87"/>
    <mergeCell ref="BP89:BT89"/>
    <mergeCell ref="BP90:BT90"/>
    <mergeCell ref="BP92:BT92"/>
    <mergeCell ref="BP82:BT82"/>
    <mergeCell ref="BP84:BT84"/>
    <mergeCell ref="BP85:BT85"/>
    <mergeCell ref="BP86:BT86"/>
    <mergeCell ref="BK89:BO89"/>
    <mergeCell ref="BK90:BO90"/>
    <mergeCell ref="BK93:BO93"/>
    <mergeCell ref="N50:Q50"/>
    <mergeCell ref="R50:U50"/>
    <mergeCell ref="V50:Y50"/>
    <mergeCell ref="Z50:AC50"/>
    <mergeCell ref="Z51:AC51"/>
    <mergeCell ref="V51:Y51"/>
    <mergeCell ref="R51:U51"/>
    <mergeCell ref="AD46:AG46"/>
    <mergeCell ref="AD48:AG48"/>
    <mergeCell ref="AD49:AG49"/>
    <mergeCell ref="AD50:AG50"/>
    <mergeCell ref="N46:Q46"/>
    <mergeCell ref="R46:U46"/>
    <mergeCell ref="V46:Y46"/>
    <mergeCell ref="Z46:AC46"/>
    <mergeCell ref="N48:Q48"/>
    <mergeCell ref="R48:U48"/>
    <mergeCell ref="V48:Y48"/>
    <mergeCell ref="N49:Q49"/>
    <mergeCell ref="Z48:AC48"/>
    <mergeCell ref="Z49:AC49"/>
    <mergeCell ref="V49:Y49"/>
    <mergeCell ref="R49:U49"/>
    <mergeCell ref="N53:Q53"/>
    <mergeCell ref="R53:U53"/>
    <mergeCell ref="V53:Y53"/>
    <mergeCell ref="AD51:AG51"/>
    <mergeCell ref="Z53:AC53"/>
    <mergeCell ref="AD53:AG53"/>
    <mergeCell ref="N51:Q51"/>
    <mergeCell ref="N54:Q54"/>
    <mergeCell ref="R54:U54"/>
    <mergeCell ref="V54:Y54"/>
    <mergeCell ref="Z54:AC54"/>
    <mergeCell ref="AD54:AG54"/>
    <mergeCell ref="E61:G61"/>
    <mergeCell ref="AQ4:AT4"/>
    <mergeCell ref="E48:G48"/>
    <mergeCell ref="E49:G49"/>
    <mergeCell ref="A43:BK43"/>
    <mergeCell ref="AL46:AO46"/>
    <mergeCell ref="AL48:AO48"/>
    <mergeCell ref="AL49:AO49"/>
    <mergeCell ref="AP46:AS46"/>
    <mergeCell ref="AP48:AS48"/>
    <mergeCell ref="E56:G56"/>
    <mergeCell ref="E57:G57"/>
    <mergeCell ref="N57:Q57"/>
    <mergeCell ref="V56:Y56"/>
    <mergeCell ref="V57:Y57"/>
    <mergeCell ref="R57:U57"/>
    <mergeCell ref="E58:G58"/>
    <mergeCell ref="E60:G60"/>
    <mergeCell ref="E50:G50"/>
    <mergeCell ref="E51:G51"/>
    <mergeCell ref="E53:G53"/>
    <mergeCell ref="E54:G54"/>
    <mergeCell ref="Z58:AC58"/>
    <mergeCell ref="AD57:AG57"/>
    <mergeCell ref="E62:G62"/>
    <mergeCell ref="E64:G64"/>
    <mergeCell ref="E65:G65"/>
    <mergeCell ref="BA94:BE94"/>
    <mergeCell ref="A77:BK77"/>
    <mergeCell ref="AX62:BA62"/>
    <mergeCell ref="AX64:BA64"/>
    <mergeCell ref="AX65:BA65"/>
    <mergeCell ref="AX66:BA66"/>
    <mergeCell ref="BK82:BO82"/>
    <mergeCell ref="AD66:AG66"/>
    <mergeCell ref="AD65:AG65"/>
    <mergeCell ref="AD62:AG62"/>
    <mergeCell ref="AH62:AK62"/>
    <mergeCell ref="AH64:AK64"/>
    <mergeCell ref="BA89:BE89"/>
    <mergeCell ref="BA90:BE90"/>
    <mergeCell ref="BA92:BE92"/>
    <mergeCell ref="BL62:BO62"/>
    <mergeCell ref="BF93:BJ93"/>
    <mergeCell ref="BK92:BO92"/>
    <mergeCell ref="BF90:BJ90"/>
    <mergeCell ref="BF85:BJ85"/>
    <mergeCell ref="BF86:BJ86"/>
    <mergeCell ref="H101:K101"/>
    <mergeCell ref="L101:O101"/>
    <mergeCell ref="P101:S101"/>
    <mergeCell ref="Z60:AC60"/>
    <mergeCell ref="R61:U61"/>
    <mergeCell ref="V61:Y61"/>
    <mergeCell ref="N62:Q62"/>
    <mergeCell ref="Z61:AC61"/>
    <mergeCell ref="Z62:AC62"/>
    <mergeCell ref="N61:Q61"/>
    <mergeCell ref="Z65:AC65"/>
    <mergeCell ref="Z64:AC64"/>
    <mergeCell ref="V62:Y62"/>
    <mergeCell ref="Z66:AC66"/>
    <mergeCell ref="N65:Q65"/>
    <mergeCell ref="Z57:AC57"/>
    <mergeCell ref="AD58:AG58"/>
    <mergeCell ref="N66:Q66"/>
    <mergeCell ref="AH53:AK53"/>
    <mergeCell ref="R65:U65"/>
    <mergeCell ref="V65:Y65"/>
    <mergeCell ref="R64:U64"/>
    <mergeCell ref="V64:Y64"/>
    <mergeCell ref="AD64:AG64"/>
    <mergeCell ref="AD60:AG60"/>
    <mergeCell ref="N56:Q56"/>
    <mergeCell ref="R56:U56"/>
    <mergeCell ref="N60:Q60"/>
    <mergeCell ref="R60:U60"/>
    <mergeCell ref="V60:Y60"/>
    <mergeCell ref="N58:Q58"/>
    <mergeCell ref="R58:U58"/>
    <mergeCell ref="V58:Y58"/>
    <mergeCell ref="AD61:AG61"/>
    <mergeCell ref="AH60:AK60"/>
    <mergeCell ref="AH61:AK61"/>
    <mergeCell ref="R66:U66"/>
    <mergeCell ref="V66:Y66"/>
    <mergeCell ref="R62:U62"/>
    <mergeCell ref="AT53:AW53"/>
    <mergeCell ref="AT54:AW54"/>
    <mergeCell ref="AT56:AW56"/>
    <mergeCell ref="AH57:AK57"/>
    <mergeCell ref="AH56:AK56"/>
    <mergeCell ref="AH58:AK58"/>
    <mergeCell ref="AL58:AO58"/>
    <mergeCell ref="AH50:AK50"/>
    <mergeCell ref="AH51:AK51"/>
    <mergeCell ref="AL50:AO50"/>
    <mergeCell ref="AL51:AO51"/>
    <mergeCell ref="AP49:AS49"/>
    <mergeCell ref="AP50:AS50"/>
    <mergeCell ref="AP51:AS51"/>
    <mergeCell ref="AL53:AO53"/>
    <mergeCell ref="AL54:AO54"/>
    <mergeCell ref="AP53:AS53"/>
    <mergeCell ref="AL62:AO62"/>
    <mergeCell ref="AP58:AS58"/>
    <mergeCell ref="AL60:AO60"/>
    <mergeCell ref="AP60:AS60"/>
    <mergeCell ref="AL56:AO56"/>
    <mergeCell ref="AP56:AS56"/>
    <mergeCell ref="AL57:AO57"/>
    <mergeCell ref="AP57:AS57"/>
    <mergeCell ref="AD56:AG56"/>
    <mergeCell ref="AP82:AU82"/>
    <mergeCell ref="AV86:AZ86"/>
    <mergeCell ref="AV87:AZ87"/>
    <mergeCell ref="AG93:AK93"/>
    <mergeCell ref="AG94:AK94"/>
    <mergeCell ref="AG95:AK95"/>
    <mergeCell ref="AG96:AK96"/>
    <mergeCell ref="AV90:AZ90"/>
    <mergeCell ref="AT64:AW64"/>
    <mergeCell ref="AV85:AZ85"/>
    <mergeCell ref="AT65:AW65"/>
    <mergeCell ref="AH65:AK65"/>
    <mergeCell ref="AH66:AK66"/>
    <mergeCell ref="AG90:AK90"/>
    <mergeCell ref="AG91:AK91"/>
    <mergeCell ref="Z56:AC56"/>
    <mergeCell ref="AH46:AK46"/>
    <mergeCell ref="AH49:AK49"/>
    <mergeCell ref="AP65:AS65"/>
    <mergeCell ref="AL61:AO61"/>
    <mergeCell ref="AP61:AS61"/>
    <mergeCell ref="E66:G66"/>
    <mergeCell ref="AW4:AZ4"/>
    <mergeCell ref="BH65:BK65"/>
    <mergeCell ref="AH54:AK54"/>
    <mergeCell ref="AT46:AW46"/>
    <mergeCell ref="AT48:AW48"/>
    <mergeCell ref="AT49:AW49"/>
    <mergeCell ref="AT50:AW50"/>
    <mergeCell ref="AT60:AW60"/>
    <mergeCell ref="AT61:AW61"/>
    <mergeCell ref="AT62:AW62"/>
    <mergeCell ref="AP62:AS62"/>
    <mergeCell ref="AT66:AW66"/>
    <mergeCell ref="AL66:AO66"/>
    <mergeCell ref="AP66:AS66"/>
    <mergeCell ref="AW24:BH26"/>
    <mergeCell ref="AH48:AK48"/>
    <mergeCell ref="AP54:AS54"/>
    <mergeCell ref="BL46:BO46"/>
    <mergeCell ref="BP46:BS46"/>
    <mergeCell ref="BH48:BK48"/>
    <mergeCell ref="BL48:BO48"/>
    <mergeCell ref="BP48:BS48"/>
    <mergeCell ref="BH46:BK46"/>
    <mergeCell ref="BL49:BO49"/>
    <mergeCell ref="BP49:BS49"/>
    <mergeCell ref="BH50:BK50"/>
    <mergeCell ref="BL50:BO50"/>
    <mergeCell ref="BP50:BS50"/>
    <mergeCell ref="BH49:BK49"/>
    <mergeCell ref="BL51:BO51"/>
    <mergeCell ref="BP51:BS51"/>
    <mergeCell ref="BH53:BK53"/>
    <mergeCell ref="BL53:BO53"/>
    <mergeCell ref="BP53:BS53"/>
    <mergeCell ref="BH51:BK51"/>
    <mergeCell ref="BL54:BO54"/>
    <mergeCell ref="BP54:BS54"/>
    <mergeCell ref="BH56:BK56"/>
    <mergeCell ref="BL56:BO56"/>
    <mergeCell ref="BP56:BS56"/>
    <mergeCell ref="BH54:BK54"/>
    <mergeCell ref="BL57:BO57"/>
    <mergeCell ref="BP57:BS57"/>
    <mergeCell ref="BH58:BK58"/>
    <mergeCell ref="BL58:BO58"/>
    <mergeCell ref="BP58:BS58"/>
    <mergeCell ref="BH57:BK57"/>
    <mergeCell ref="BL60:BO60"/>
    <mergeCell ref="BP60:BS60"/>
    <mergeCell ref="BH61:BK61"/>
    <mergeCell ref="BL61:BO61"/>
    <mergeCell ref="BP61:BS61"/>
    <mergeCell ref="BH60:BK60"/>
    <mergeCell ref="BP62:BS62"/>
    <mergeCell ref="BH64:BK64"/>
    <mergeCell ref="BL64:BO64"/>
    <mergeCell ref="BP64:BS64"/>
    <mergeCell ref="BH62:BK62"/>
    <mergeCell ref="BP65:BS65"/>
    <mergeCell ref="BH66:BK66"/>
    <mergeCell ref="BL66:BO66"/>
    <mergeCell ref="BP66:BS66"/>
    <mergeCell ref="BL65:BO65"/>
    <mergeCell ref="AG92:AK92"/>
    <mergeCell ref="BA93:BE93"/>
    <mergeCell ref="BK100:BO100"/>
    <mergeCell ref="BK94:BO94"/>
    <mergeCell ref="BK98:BO98"/>
    <mergeCell ref="AV99:AZ99"/>
    <mergeCell ref="BF91:BJ91"/>
    <mergeCell ref="BF95:BJ95"/>
    <mergeCell ref="BF92:BJ92"/>
    <mergeCell ref="AV97:AZ97"/>
    <mergeCell ref="AV93:AZ93"/>
    <mergeCell ref="AV94:AZ94"/>
    <mergeCell ref="AV96:AZ96"/>
    <mergeCell ref="AV92:AZ92"/>
    <mergeCell ref="AV91:AZ91"/>
    <mergeCell ref="AG97:AK97"/>
    <mergeCell ref="AG98:AK98"/>
    <mergeCell ref="AG99:AK99"/>
    <mergeCell ref="AG100:AK100"/>
    <mergeCell ref="AV98:AZ98"/>
    <mergeCell ref="AV100:AZ100"/>
    <mergeCell ref="BF82:BJ82"/>
    <mergeCell ref="BF84:BJ84"/>
    <mergeCell ref="BF87:BJ87"/>
    <mergeCell ref="BF89:BJ89"/>
    <mergeCell ref="BA85:BE85"/>
    <mergeCell ref="BA86:BE86"/>
    <mergeCell ref="BA87:BE87"/>
    <mergeCell ref="N64:Q64"/>
    <mergeCell ref="AV89:AZ89"/>
    <mergeCell ref="AG84:AK84"/>
    <mergeCell ref="AG85:AK85"/>
    <mergeCell ref="AG86:AK86"/>
    <mergeCell ref="AG87:AK87"/>
    <mergeCell ref="AG88:AK88"/>
    <mergeCell ref="AG89:AK89"/>
    <mergeCell ref="AV82:AZ82"/>
    <mergeCell ref="AV84:AZ84"/>
    <mergeCell ref="AL64:AO64"/>
    <mergeCell ref="AP64:AS64"/>
    <mergeCell ref="AL65:AO65"/>
    <mergeCell ref="AG101:AK101"/>
    <mergeCell ref="AG102:AK102"/>
    <mergeCell ref="BL110:BO110"/>
    <mergeCell ref="BF102:BJ102"/>
    <mergeCell ref="BF94:BJ94"/>
    <mergeCell ref="BF96:BJ96"/>
    <mergeCell ref="BF97:BJ97"/>
    <mergeCell ref="BF98:BJ98"/>
    <mergeCell ref="BA102:BE102"/>
    <mergeCell ref="BA98:BE98"/>
    <mergeCell ref="BA100:BE100"/>
    <mergeCell ref="BA101:BE101"/>
    <mergeCell ref="BF100:BJ100"/>
    <mergeCell ref="BF101:BJ101"/>
    <mergeCell ref="AV95:AZ95"/>
    <mergeCell ref="AV102:AZ102"/>
    <mergeCell ref="AV101:AZ101"/>
  </mergeCells>
  <phoneticPr fontId="4" type="noConversion"/>
  <conditionalFormatting sqref="AV84:AZ102">
    <cfRule type="expression" dxfId="4" priority="1" stopIfTrue="1">
      <formula>BA84=1</formula>
    </cfRule>
  </conditionalFormatting>
  <conditionalFormatting sqref="BK89:BT90 BK84:BT87 BK96:BT98 BK100:BT102 BK92:BT94">
    <cfRule type="cellIs" dxfId="3" priority="2" stopIfTrue="1" operator="equal">
      <formula>"R"</formula>
    </cfRule>
  </conditionalFormatting>
  <conditionalFormatting sqref="CE84:CI102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dataValidations count="2">
    <dataValidation type="list" allowBlank="1" showInputMessage="1" showErrorMessage="1" sqref="AQ4:AT4">
      <formula1>$H$91:$H$93</formula1>
    </dataValidation>
    <dataValidation type="list" allowBlank="1" showInputMessage="1" showErrorMessage="1" sqref="AW4:AZ4">
      <formula1>$H$84:$H$87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3:BK94"/>
  <sheetViews>
    <sheetView showGridLines="0" showRowColHeaders="0" zoomScale="70" zoomScaleNormal="70" workbookViewId="0"/>
  </sheetViews>
  <sheetFormatPr defaultColWidth="11.42578125" defaultRowHeight="15" outlineLevelRow="1"/>
  <cols>
    <col min="1" max="2" width="4.140625" customWidth="1"/>
    <col min="3" max="3" width="18.85546875" customWidth="1"/>
    <col min="4" max="4" width="27.85546875" customWidth="1"/>
    <col min="5" max="5" width="2" customWidth="1"/>
    <col min="6" max="6" width="5.7109375" customWidth="1"/>
    <col min="7" max="7" width="1.28515625" customWidth="1"/>
    <col min="10" max="10" width="13.28515625" customWidth="1"/>
    <col min="11" max="11" width="1.28515625" customWidth="1"/>
    <col min="13" max="13" width="11.42578125" customWidth="1"/>
    <col min="14" max="14" width="13.42578125" customWidth="1"/>
    <col min="15" max="15" width="1.28515625" customWidth="1"/>
    <col min="18" max="18" width="13" customWidth="1"/>
    <col min="19" max="19" width="1.28515625" customWidth="1"/>
    <col min="20" max="20" width="8.42578125" customWidth="1"/>
    <col min="21" max="21" width="19.140625" bestFit="1" customWidth="1"/>
    <col min="22" max="22" width="15.28515625" customWidth="1"/>
    <col min="23" max="23" width="14.140625" customWidth="1"/>
    <col min="24" max="24" width="9.5703125" bestFit="1" customWidth="1"/>
    <col min="25" max="25" width="10" bestFit="1" customWidth="1"/>
    <col min="26" max="26" width="5" bestFit="1" customWidth="1"/>
    <col min="28" max="28" width="9.28515625" bestFit="1" customWidth="1"/>
    <col min="29" max="29" width="9.7109375" bestFit="1" customWidth="1"/>
  </cols>
  <sheetData>
    <row r="3" spans="2:18" ht="26.25">
      <c r="K3" s="51" t="s">
        <v>211</v>
      </c>
    </row>
    <row r="6" spans="2:18" ht="18.75">
      <c r="C6" s="59" t="s">
        <v>117</v>
      </c>
    </row>
    <row r="7" spans="2:18" ht="20.25" customHeight="1">
      <c r="C7" s="150" t="s">
        <v>202</v>
      </c>
      <c r="D7" s="151"/>
    </row>
    <row r="8" spans="2:18" ht="16.5" customHeight="1"/>
    <row r="9" spans="2:18" ht="16.5" customHeight="1" thickBot="1"/>
    <row r="10" spans="2:18" ht="24.75" thickTop="1" thickBot="1">
      <c r="D10" s="155" t="s">
        <v>212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7"/>
    </row>
    <row r="11" spans="2:18" ht="15.75" thickTop="1"/>
    <row r="13" spans="2:18" ht="15.75" thickBot="1"/>
    <row r="14" spans="2:18" ht="14.25" customHeight="1" thickTop="1">
      <c r="B14" s="152" t="s">
        <v>213</v>
      </c>
    </row>
    <row r="15" spans="2:18">
      <c r="B15" s="153"/>
    </row>
    <row r="16" spans="2:18">
      <c r="B16" s="153"/>
    </row>
    <row r="17" spans="2:2">
      <c r="B17" s="153"/>
    </row>
    <row r="18" spans="2:2" ht="7.5" customHeight="1">
      <c r="B18" s="153"/>
    </row>
    <row r="19" spans="2:2">
      <c r="B19" s="153"/>
    </row>
    <row r="20" spans="2:2">
      <c r="B20" s="153"/>
    </row>
    <row r="21" spans="2:2">
      <c r="B21" s="153"/>
    </row>
    <row r="22" spans="2:2">
      <c r="B22" s="153"/>
    </row>
    <row r="23" spans="2:2" ht="7.5" customHeight="1">
      <c r="B23" s="153"/>
    </row>
    <row r="24" spans="2:2">
      <c r="B24" s="153"/>
    </row>
    <row r="25" spans="2:2">
      <c r="B25" s="153"/>
    </row>
    <row r="26" spans="2:2">
      <c r="B26" s="153"/>
    </row>
    <row r="27" spans="2:2">
      <c r="B27" s="153"/>
    </row>
    <row r="28" spans="2:2" ht="7.5" customHeight="1">
      <c r="B28" s="153"/>
    </row>
    <row r="29" spans="2:2">
      <c r="B29" s="153"/>
    </row>
    <row r="30" spans="2:2">
      <c r="B30" s="153"/>
    </row>
    <row r="31" spans="2:2">
      <c r="B31" s="153"/>
    </row>
    <row r="32" spans="2:2">
      <c r="B32" s="153"/>
    </row>
    <row r="33" spans="2:2" ht="7.5" customHeight="1">
      <c r="B33" s="153"/>
    </row>
    <row r="34" spans="2:2">
      <c r="B34" s="153"/>
    </row>
    <row r="35" spans="2:2">
      <c r="B35" s="153"/>
    </row>
    <row r="36" spans="2:2">
      <c r="B36" s="153"/>
    </row>
    <row r="37" spans="2:2">
      <c r="B37" s="153"/>
    </row>
    <row r="38" spans="2:2" ht="7.5" customHeight="1" thickBot="1">
      <c r="B38" s="154"/>
    </row>
    <row r="39" spans="2:2" ht="15.75" thickTop="1"/>
    <row r="43" spans="2:2" ht="7.5" customHeight="1"/>
    <row r="48" spans="2:2" ht="7.5" customHeight="1"/>
    <row r="53" spans="1:63" ht="7.5" customHeight="1"/>
    <row r="56" spans="1:63" s="10" customFormat="1" ht="29.25" customHeight="1">
      <c r="A56" s="104" t="s">
        <v>160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</row>
    <row r="57" spans="1:63" hidden="1" outlineLevel="1"/>
    <row r="58" spans="1:63" hidden="1" outlineLevel="1"/>
    <row r="59" spans="1:63" hidden="1" outlineLevel="1"/>
    <row r="60" spans="1:63" hidden="1" outlineLevel="1">
      <c r="V60" s="62" t="s">
        <v>116</v>
      </c>
      <c r="W60" s="62" t="s">
        <v>206</v>
      </c>
      <c r="X60" s="62" t="s">
        <v>4</v>
      </c>
      <c r="Y60" s="62" t="s">
        <v>207</v>
      </c>
      <c r="Z60" s="62" t="s">
        <v>2</v>
      </c>
      <c r="AA60" s="3"/>
      <c r="AB60" s="62" t="s">
        <v>62</v>
      </c>
      <c r="AC60" s="62" t="s">
        <v>45</v>
      </c>
    </row>
    <row r="61" spans="1:63" ht="18.75" hidden="1" outlineLevel="1">
      <c r="U61" s="66" t="s">
        <v>202</v>
      </c>
      <c r="V61" s="60">
        <v>11</v>
      </c>
      <c r="W61" s="60">
        <v>85</v>
      </c>
      <c r="X61" s="60">
        <v>138</v>
      </c>
      <c r="Y61" s="60">
        <v>93</v>
      </c>
      <c r="Z61" s="60">
        <v>25</v>
      </c>
      <c r="AA61" s="3"/>
      <c r="AB61" s="60">
        <f>MIN(V61:Z61)</f>
        <v>11</v>
      </c>
      <c r="AC61" s="60">
        <f>MAX(V61:Z61)</f>
        <v>138</v>
      </c>
    </row>
    <row r="62" spans="1:63" ht="18.75" hidden="1" outlineLevel="1">
      <c r="U62" s="66" t="s">
        <v>203</v>
      </c>
      <c r="V62" s="60">
        <v>1</v>
      </c>
      <c r="W62" s="60">
        <v>2.8</v>
      </c>
      <c r="X62" s="60">
        <v>7</v>
      </c>
      <c r="Y62" s="60">
        <v>8.6999999999999993</v>
      </c>
      <c r="Z62" s="60">
        <v>1.3</v>
      </c>
      <c r="AA62" s="3"/>
      <c r="AB62" s="60">
        <f>MIN(V62:Z62)</f>
        <v>1</v>
      </c>
      <c r="AC62" s="60">
        <f>MAX(V62:Z62)</f>
        <v>8.6999999999999993</v>
      </c>
    </row>
    <row r="63" spans="1:63" ht="18.75" hidden="1" outlineLevel="1">
      <c r="U63" s="66" t="s">
        <v>204</v>
      </c>
      <c r="V63" s="61">
        <f>V62/V64</f>
        <v>0.2857142857142857</v>
      </c>
      <c r="W63" s="61">
        <f>W62/W64</f>
        <v>0.1217391304347826</v>
      </c>
      <c r="X63" s="61">
        <f>X62/X64</f>
        <v>0.625</v>
      </c>
      <c r="Y63" s="61">
        <f>Y62/Y64</f>
        <v>0.21749999999999997</v>
      </c>
      <c r="Z63" s="61">
        <f>Z62/Z64</f>
        <v>0.26</v>
      </c>
      <c r="AA63" s="3"/>
      <c r="AB63" s="61">
        <f>MIN(V63:Z63)</f>
        <v>0.1217391304347826</v>
      </c>
      <c r="AC63" s="61">
        <f>MAX(V63:Z63)</f>
        <v>0.625</v>
      </c>
    </row>
    <row r="64" spans="1:63" ht="18.75" hidden="1" outlineLevel="1">
      <c r="U64" s="66" t="s">
        <v>205</v>
      </c>
      <c r="V64" s="60">
        <v>3.5</v>
      </c>
      <c r="W64" s="60">
        <v>23</v>
      </c>
      <c r="X64" s="60">
        <v>11.2</v>
      </c>
      <c r="Y64" s="60">
        <v>40</v>
      </c>
      <c r="Z64" s="60">
        <v>5</v>
      </c>
      <c r="AA64" s="3"/>
      <c r="AB64" s="60">
        <f>MIN(V64:Z64)</f>
        <v>3.5</v>
      </c>
      <c r="AC64" s="60">
        <f>MAX(V64:Z64)</f>
        <v>40</v>
      </c>
    </row>
    <row r="65" spans="1:63" hidden="1" outlineLevel="1"/>
    <row r="66" spans="1:63" hidden="1" outlineLevel="1"/>
    <row r="67" spans="1:63" hidden="1" outlineLevel="1"/>
    <row r="68" spans="1:63" hidden="1" outlineLevel="1"/>
    <row r="69" spans="1:63" collapsed="1"/>
    <row r="70" spans="1:63" s="10" customFormat="1" ht="29.25" customHeight="1">
      <c r="A70" s="104" t="s">
        <v>161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</row>
    <row r="71" spans="1:63" hidden="1" outlineLevel="1"/>
    <row r="72" spans="1:63" hidden="1" outlineLevel="1"/>
    <row r="73" spans="1:63" hidden="1" outlineLevel="1"/>
    <row r="74" spans="1:63" hidden="1" outlineLevel="1"/>
    <row r="75" spans="1:63" hidden="1" outlineLevel="1"/>
    <row r="76" spans="1:63" hidden="1" outlineLevel="1"/>
    <row r="77" spans="1:63" hidden="1" outlineLevel="1">
      <c r="R77" s="9"/>
      <c r="V77" s="70" t="s">
        <v>208</v>
      </c>
    </row>
    <row r="78" spans="1:63" ht="18.75" hidden="1" outlineLevel="1">
      <c r="R78" s="52"/>
      <c r="U78" s="53" t="s">
        <v>116</v>
      </c>
      <c r="V78">
        <v>5</v>
      </c>
    </row>
    <row r="79" spans="1:63" ht="18.75" hidden="1" outlineLevel="1">
      <c r="R79" s="54"/>
      <c r="U79" s="55" t="s">
        <v>206</v>
      </c>
      <c r="V79">
        <v>5</v>
      </c>
    </row>
    <row r="80" spans="1:63" ht="18.75" hidden="1" outlineLevel="1">
      <c r="R80" s="54"/>
      <c r="U80" s="56" t="s">
        <v>4</v>
      </c>
      <c r="V80">
        <v>5</v>
      </c>
    </row>
    <row r="81" spans="18:29" ht="18.75" hidden="1" outlineLevel="1">
      <c r="R81" s="54"/>
      <c r="U81" s="57" t="s">
        <v>207</v>
      </c>
      <c r="V81">
        <v>5</v>
      </c>
    </row>
    <row r="82" spans="18:29" ht="18.75" hidden="1" outlineLevel="1">
      <c r="R82" s="54"/>
      <c r="U82" s="58" t="s">
        <v>2</v>
      </c>
      <c r="V82">
        <v>5</v>
      </c>
    </row>
    <row r="83" spans="18:29" hidden="1" outlineLevel="1">
      <c r="R83" s="9"/>
    </row>
    <row r="84" spans="18:29" hidden="1" outlineLevel="1"/>
    <row r="85" spans="18:29" hidden="1" outlineLevel="1"/>
    <row r="86" spans="18:29" hidden="1" outlineLevel="1">
      <c r="U86" t="s">
        <v>117</v>
      </c>
      <c r="V86" s="62" t="s">
        <v>116</v>
      </c>
      <c r="W86" s="62" t="s">
        <v>206</v>
      </c>
      <c r="X86" s="62" t="s">
        <v>4</v>
      </c>
      <c r="Y86" s="62" t="s">
        <v>207</v>
      </c>
      <c r="Z86" s="62" t="s">
        <v>2</v>
      </c>
      <c r="AB86" s="62" t="s">
        <v>62</v>
      </c>
      <c r="AC86" s="62" t="s">
        <v>45</v>
      </c>
    </row>
    <row r="87" spans="18:29" hidden="1" outlineLevel="1">
      <c r="U87" t="str">
        <f>C7</f>
        <v>Competitors (number)</v>
      </c>
      <c r="V87">
        <f>VLOOKUP($U$87,$U$61:$AC$64,COLUMN(V61)-COLUMN($U$61)+1,FALSE)</f>
        <v>11</v>
      </c>
      <c r="W87">
        <f t="shared" ref="W87:AC87" si="0">VLOOKUP($U$87,$U$61:$AC$64,COLUMN(W61)-COLUMN($U$61)+1,FALSE)</f>
        <v>85</v>
      </c>
      <c r="X87">
        <f t="shared" si="0"/>
        <v>138</v>
      </c>
      <c r="Y87">
        <f t="shared" si="0"/>
        <v>93</v>
      </c>
      <c r="Z87">
        <f t="shared" si="0"/>
        <v>25</v>
      </c>
      <c r="AB87">
        <f t="shared" si="0"/>
        <v>11</v>
      </c>
      <c r="AC87">
        <f t="shared" si="0"/>
        <v>138</v>
      </c>
    </row>
    <row r="88" spans="18:29" hidden="1" outlineLevel="1"/>
    <row r="89" spans="18:29" ht="18.75" hidden="1" outlineLevel="1">
      <c r="U89" s="70" t="s">
        <v>210</v>
      </c>
      <c r="V89" s="65">
        <f>IF(V87&lt;1,TEXT(ROUND(V87,2)*100,"General") &amp; "%",V87)</f>
        <v>11</v>
      </c>
      <c r="W89" s="65">
        <f>IF(W87&lt;1,TEXT(ROUND(W87,2)*100,"General") &amp; "%",W87)</f>
        <v>85</v>
      </c>
      <c r="X89" s="65">
        <f>IF(X87&lt;1,TEXT(ROUND(X87,2)*100,"General") &amp; "%",X87)</f>
        <v>138</v>
      </c>
      <c r="Y89" s="65">
        <f>IF(Y87&lt;1,TEXT(ROUND(Y87,2)*100,"General") &amp; "%",Y87)</f>
        <v>93</v>
      </c>
      <c r="Z89" s="65">
        <f>IF(Z87&lt;1,TEXT(ROUND(Z87,2)*100,"General") &amp; "%",Z87)</f>
        <v>25</v>
      </c>
    </row>
    <row r="90" spans="18:29" hidden="1" outlineLevel="1">
      <c r="U90" s="70" t="s">
        <v>209</v>
      </c>
      <c r="V90" s="64">
        <f>IF($AC$87-$AB$87=0,$AC$90,(V87-$AB$87)/($AC$87-$AB$87)*($AC$90-$AB$90)+$AB$90)</f>
        <v>0.3</v>
      </c>
      <c r="W90" s="64">
        <f>IF($AC$87-$AB$87=0,$AC$90,(W87-$AB$87)/($AC$87-$AB$87)*($AC$90-$AB$90)+$AB$90)</f>
        <v>0.82440944881889755</v>
      </c>
      <c r="X90" s="64">
        <f>IF($AC$87-$AB$87=0,$AC$90,(X87-$AB$87)/($AC$87-$AB$87)*($AC$90-$AB$90)+$AB$90)</f>
        <v>1.2</v>
      </c>
      <c r="Y90" s="64">
        <f>IF($AC$87-$AB$87=0,$AC$90,(Y87-$AB$87)/($AC$87-$AB$87)*($AC$90-$AB$90)+$AB$90)</f>
        <v>0.88110236220472427</v>
      </c>
      <c r="Z90" s="64">
        <f>IF($AC$87-$AB$87=0,$AC$90,(Z87-$AB$87)/($AC$87-$AB$87)*($AC$90-$AB$90)+$AB$90)</f>
        <v>0.39921259842519685</v>
      </c>
      <c r="AB90" s="63">
        <v>0.3</v>
      </c>
      <c r="AC90" s="63">
        <v>1.2</v>
      </c>
    </row>
    <row r="91" spans="18:29" hidden="1" outlineLevel="1"/>
    <row r="92" spans="18:29" hidden="1" outlineLevel="1"/>
    <row r="93" spans="18:29" hidden="1" outlineLevel="1"/>
    <row r="94" spans="18:29" collapsed="1">
      <c r="V94" s="64"/>
      <c r="W94" s="64"/>
      <c r="X94" s="64"/>
      <c r="Y94" s="64"/>
      <c r="Z94" s="64"/>
    </row>
  </sheetData>
  <mergeCells count="5">
    <mergeCell ref="C7:D7"/>
    <mergeCell ref="A70:Y70"/>
    <mergeCell ref="B14:B38"/>
    <mergeCell ref="D10:R10"/>
    <mergeCell ref="A56:Y56"/>
  </mergeCells>
  <phoneticPr fontId="0" type="noConversion"/>
  <dataValidations count="1">
    <dataValidation type="list" allowBlank="1" showInputMessage="1" showErrorMessage="1" sqref="C7">
      <formula1>$U$61:$U$64</formula1>
    </dataValidation>
  </dataValidations>
  <pageMargins left="0.7" right="0.7" top="0.75" bottom="0.75" header="0.3" footer="0.3"/>
  <pageSetup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FZ33"/>
  <sheetViews>
    <sheetView showRowColHeaders="0" workbookViewId="0">
      <selection activeCell="A32" sqref="A32:BY32"/>
    </sheetView>
  </sheetViews>
  <sheetFormatPr defaultColWidth="12.7109375" defaultRowHeight="15"/>
  <cols>
    <col min="1" max="16384" width="12.7109375" style="22"/>
  </cols>
  <sheetData>
    <row r="1" spans="1:182">
      <c r="A1" s="22" t="s">
        <v>15</v>
      </c>
      <c r="B1" s="22" t="str">
        <f ca="1">CELL("address",'6 forces model'!$IV$65536)</f>
        <v>'[Exemple_Expert_V2007.xlsx]6 forces model'!$IV$65536</v>
      </c>
      <c r="C1" s="22" t="s">
        <v>128</v>
      </c>
      <c r="D1" s="23" t="s">
        <v>132</v>
      </c>
    </row>
    <row r="2" spans="1:182">
      <c r="FZ2" s="22">
        <v>3</v>
      </c>
    </row>
    <row r="3" spans="1:182">
      <c r="A3" s="22" t="str">
        <f ca="1">CELL("address",'6 forces model'!$IV$65536)</f>
        <v>'[Exemple_Expert_V2007.xlsx]6 forces model'!$IV$65536</v>
      </c>
      <c r="B3" s="22" t="str">
        <f ca="1">CELL("address",'6 forces model'!$AQ$6)</f>
        <v>'[Exemple_Expert_V2007.xlsx]6 forces model'!$AQ$6</v>
      </c>
      <c r="E3" s="22" t="s">
        <v>17</v>
      </c>
      <c r="H3" s="22">
        <v>1</v>
      </c>
      <c r="K3" s="22" t="str">
        <f ca="1">CELL("address",'6 forces model'!$AY$126)</f>
        <v>'[Exemple_Expert_V2007.xlsx]6 forces model'!$AY$126</v>
      </c>
      <c r="L3" s="22" t="b">
        <v>1</v>
      </c>
      <c r="M3" s="22" t="s">
        <v>36</v>
      </c>
      <c r="N3" s="22" t="str">
        <f ca="1">CELL("address",'6 forces model'!$AY$85)</f>
        <v>'[Exemple_Expert_V2007.xlsx]6 forces model'!$AY$85</v>
      </c>
      <c r="O3" s="22">
        <v>74</v>
      </c>
      <c r="P3" s="22">
        <v>26</v>
      </c>
      <c r="R3" s="22">
        <v>0</v>
      </c>
      <c r="S3" s="22">
        <v>112</v>
      </c>
      <c r="T3" s="22">
        <v>113</v>
      </c>
      <c r="U3" s="24">
        <v>40087.457835648151</v>
      </c>
      <c r="V3" s="22" t="b">
        <v>0</v>
      </c>
      <c r="W3" s="22">
        <v>1</v>
      </c>
      <c r="X3" s="22" t="b">
        <v>0</v>
      </c>
      <c r="Y3" s="22">
        <v>0</v>
      </c>
      <c r="Z3" s="22" t="b">
        <v>0</v>
      </c>
      <c r="AA3" s="22">
        <v>0</v>
      </c>
      <c r="AB3" s="22">
        <v>100</v>
      </c>
      <c r="AC3" s="22">
        <v>0</v>
      </c>
      <c r="AD3" s="22">
        <v>60</v>
      </c>
      <c r="AE3" s="22" t="b">
        <v>1</v>
      </c>
      <c r="AF3" s="22" t="s">
        <v>37</v>
      </c>
      <c r="AG3" s="22" t="s">
        <v>38</v>
      </c>
      <c r="AI3" s="22" t="b">
        <v>1</v>
      </c>
      <c r="AJ3" s="22" t="s">
        <v>17</v>
      </c>
      <c r="AK3" s="22">
        <v>0</v>
      </c>
      <c r="AL3" s="22">
        <v>0</v>
      </c>
      <c r="AM3" s="22">
        <v>0</v>
      </c>
      <c r="AN3" s="22">
        <v>0</v>
      </c>
      <c r="AO3" s="22" t="s">
        <v>17</v>
      </c>
      <c r="AP3" s="22" t="b">
        <v>0</v>
      </c>
      <c r="AQ3" s="22">
        <v>0</v>
      </c>
      <c r="AT3" s="22" t="b">
        <v>0</v>
      </c>
      <c r="AU3" s="22">
        <v>0</v>
      </c>
      <c r="AZ3" s="22" t="b">
        <v>0</v>
      </c>
      <c r="BA3" s="22" t="str">
        <f ca="1">CELL("address",'6 forces model'!$AY$114)</f>
        <v>'[Exemple_Expert_V2007.xlsx]6 forces model'!$AY$114</v>
      </c>
      <c r="BB3" s="22" t="b">
        <v>0</v>
      </c>
      <c r="BC3" s="22" t="b">
        <v>0</v>
      </c>
      <c r="BD3" s="22" t="s">
        <v>18</v>
      </c>
      <c r="BF3" s="22" t="s">
        <v>18</v>
      </c>
      <c r="BG3" s="22">
        <v>0</v>
      </c>
      <c r="BH3" s="22">
        <v>0</v>
      </c>
      <c r="BN3" s="22">
        <v>26.25</v>
      </c>
      <c r="BO3" s="22">
        <v>43.672382354736328</v>
      </c>
      <c r="BQ3" s="22">
        <v>100</v>
      </c>
      <c r="BS3" s="22">
        <v>100</v>
      </c>
      <c r="BT3" s="22">
        <v>0</v>
      </c>
      <c r="BU3" s="22">
        <v>0</v>
      </c>
      <c r="BV3" s="22">
        <v>0</v>
      </c>
      <c r="BW3" s="22">
        <v>0</v>
      </c>
      <c r="BX3" s="22">
        <v>0</v>
      </c>
      <c r="BY3" s="22" t="s">
        <v>16</v>
      </c>
      <c r="FZ3" s="22" t="s">
        <v>16</v>
      </c>
    </row>
    <row r="4" spans="1:182">
      <c r="A4" s="22" t="str">
        <f ca="1">CELL("address",'6 forces model'!$IV$65536)</f>
        <v>'[Exemple_Expert_V2007.xlsx]6 forces model'!$IV$65536</v>
      </c>
      <c r="B4" s="22" t="str">
        <f ca="1">CELL("address",'6 forces model'!$AQ$7)</f>
        <v>'[Exemple_Expert_V2007.xlsx]6 forces model'!$AQ$7</v>
      </c>
      <c r="E4" s="22" t="s">
        <v>19</v>
      </c>
      <c r="H4" s="22">
        <v>1</v>
      </c>
      <c r="K4" s="22" t="str">
        <f ca="1">CELL("address",'6 forces model'!$AY$127)</f>
        <v>'[Exemple_Expert_V2007.xlsx]6 forces model'!$AY$127</v>
      </c>
      <c r="L4" s="22" t="b">
        <v>1</v>
      </c>
      <c r="M4" s="22" t="s">
        <v>36</v>
      </c>
      <c r="N4" s="22" t="str">
        <f ca="1">CELL("address",'6 forces model'!$AY$86)</f>
        <v>'[Exemple_Expert_V2007.xlsx]6 forces model'!$AY$86</v>
      </c>
      <c r="O4" s="22">
        <v>74</v>
      </c>
      <c r="P4" s="22">
        <v>26</v>
      </c>
      <c r="R4" s="22">
        <v>61</v>
      </c>
      <c r="S4" s="22">
        <v>167</v>
      </c>
      <c r="T4" s="22">
        <v>146</v>
      </c>
      <c r="U4" s="24">
        <v>40087.458425925928</v>
      </c>
      <c r="V4" s="22" t="b">
        <v>0</v>
      </c>
      <c r="W4" s="22">
        <v>1</v>
      </c>
      <c r="X4" s="22" t="b">
        <v>0</v>
      </c>
      <c r="Y4" s="22">
        <v>0</v>
      </c>
      <c r="Z4" s="22" t="b">
        <v>0</v>
      </c>
      <c r="AA4" s="22">
        <v>0</v>
      </c>
      <c r="AB4" s="22">
        <v>100</v>
      </c>
      <c r="AC4" s="22">
        <v>0</v>
      </c>
      <c r="AD4" s="22">
        <v>60</v>
      </c>
      <c r="AE4" s="22" t="b">
        <v>1</v>
      </c>
      <c r="AF4" s="22" t="s">
        <v>37</v>
      </c>
      <c r="AG4" s="22" t="s">
        <v>38</v>
      </c>
      <c r="AI4" s="22" t="b">
        <v>1</v>
      </c>
      <c r="AJ4" s="22" t="s">
        <v>19</v>
      </c>
      <c r="AK4" s="22">
        <v>0</v>
      </c>
      <c r="AL4" s="22">
        <v>0</v>
      </c>
      <c r="AM4" s="22">
        <v>0</v>
      </c>
      <c r="AN4" s="22">
        <v>0</v>
      </c>
      <c r="AO4" s="22" t="s">
        <v>19</v>
      </c>
      <c r="AP4" s="22" t="b">
        <v>0</v>
      </c>
      <c r="AQ4" s="22">
        <v>0</v>
      </c>
      <c r="AT4" s="22" t="b">
        <v>0</v>
      </c>
      <c r="AU4" s="22">
        <v>0</v>
      </c>
      <c r="AZ4" s="22" t="b">
        <v>0</v>
      </c>
      <c r="BA4" s="22" t="str">
        <f ca="1">CELL("address",'6 forces model'!$AY$115)</f>
        <v>'[Exemple_Expert_V2007.xlsx]6 forces model'!$AY$115</v>
      </c>
      <c r="BB4" s="22" t="b">
        <v>0</v>
      </c>
      <c r="BC4" s="22" t="b">
        <v>0</v>
      </c>
      <c r="BD4" s="22" t="s">
        <v>18</v>
      </c>
      <c r="BF4" s="22" t="s">
        <v>18</v>
      </c>
      <c r="BG4" s="22">
        <v>0</v>
      </c>
      <c r="BH4" s="22">
        <v>0</v>
      </c>
      <c r="BN4" s="22">
        <v>26.25</v>
      </c>
      <c r="BO4" s="22">
        <v>44.1</v>
      </c>
      <c r="BQ4" s="22">
        <v>100</v>
      </c>
      <c r="BS4" s="22">
        <v>100</v>
      </c>
      <c r="BT4" s="22">
        <v>0</v>
      </c>
      <c r="BU4" s="22">
        <v>0</v>
      </c>
      <c r="BV4" s="22">
        <v>0</v>
      </c>
      <c r="BW4" s="22">
        <v>0</v>
      </c>
      <c r="BX4" s="22">
        <v>61</v>
      </c>
      <c r="BY4" s="22" t="s">
        <v>16</v>
      </c>
    </row>
    <row r="5" spans="1:182">
      <c r="A5" s="22" t="str">
        <f ca="1">CELL("address",'6 forces model'!$IV$65536)</f>
        <v>'[Exemple_Expert_V2007.xlsx]6 forces model'!$IV$65536</v>
      </c>
      <c r="B5" s="22" t="str">
        <f ca="1">CELL("address",'6 forces model'!$AQ$8)</f>
        <v>'[Exemple_Expert_V2007.xlsx]6 forces model'!$AQ$8</v>
      </c>
      <c r="E5" s="22" t="s">
        <v>20</v>
      </c>
      <c r="H5" s="22">
        <v>1</v>
      </c>
      <c r="K5" s="22" t="str">
        <f ca="1">CELL("address",'6 forces model'!$AY$128)</f>
        <v>'[Exemple_Expert_V2007.xlsx]6 forces model'!$AY$128</v>
      </c>
      <c r="L5" s="22" t="b">
        <v>1</v>
      </c>
      <c r="M5" s="22" t="s">
        <v>36</v>
      </c>
      <c r="N5" s="22" t="str">
        <f ca="1">CELL("address",'6 forces model'!$AY$87)</f>
        <v>'[Exemple_Expert_V2007.xlsx]6 forces model'!$AY$87</v>
      </c>
      <c r="O5" s="22">
        <v>74</v>
      </c>
      <c r="P5" s="22">
        <v>26</v>
      </c>
      <c r="R5" s="22">
        <v>119</v>
      </c>
      <c r="S5" s="22">
        <v>167</v>
      </c>
      <c r="T5" s="22">
        <v>208</v>
      </c>
      <c r="U5" s="24">
        <v>40087.459155092591</v>
      </c>
      <c r="V5" s="22" t="b">
        <v>0</v>
      </c>
      <c r="W5" s="22">
        <v>1</v>
      </c>
      <c r="X5" s="22" t="b">
        <v>0</v>
      </c>
      <c r="Y5" s="22">
        <v>0</v>
      </c>
      <c r="Z5" s="22" t="b">
        <v>0</v>
      </c>
      <c r="AA5" s="22">
        <v>0</v>
      </c>
      <c r="AB5" s="22">
        <v>100</v>
      </c>
      <c r="AC5" s="22">
        <v>0</v>
      </c>
      <c r="AD5" s="22">
        <v>80</v>
      </c>
      <c r="AE5" s="22" t="b">
        <v>1</v>
      </c>
      <c r="AF5" s="22" t="s">
        <v>37</v>
      </c>
      <c r="AG5" s="22" t="s">
        <v>38</v>
      </c>
      <c r="AI5" s="22" t="b">
        <v>1</v>
      </c>
      <c r="AJ5" s="22" t="s">
        <v>20</v>
      </c>
      <c r="AK5" s="22">
        <v>0</v>
      </c>
      <c r="AL5" s="22">
        <v>0</v>
      </c>
      <c r="AM5" s="22">
        <v>0</v>
      </c>
      <c r="AN5" s="22">
        <v>0</v>
      </c>
      <c r="AO5" s="22" t="s">
        <v>20</v>
      </c>
      <c r="AP5" s="22" t="b">
        <v>0</v>
      </c>
      <c r="AQ5" s="22">
        <v>0</v>
      </c>
      <c r="AT5" s="22" t="b">
        <v>0</v>
      </c>
      <c r="AU5" s="22">
        <v>0</v>
      </c>
      <c r="AZ5" s="22" t="b">
        <v>0</v>
      </c>
      <c r="BA5" s="22" t="str">
        <f ca="1">CELL("address",'6 forces model'!$AY$116)</f>
        <v>'[Exemple_Expert_V2007.xlsx]6 forces model'!$AY$116</v>
      </c>
      <c r="BB5" s="22" t="b">
        <v>0</v>
      </c>
      <c r="BC5" s="22" t="b">
        <v>0</v>
      </c>
      <c r="BD5" s="22" t="s">
        <v>18</v>
      </c>
      <c r="BF5" s="22" t="s">
        <v>18</v>
      </c>
      <c r="BG5" s="22">
        <v>0</v>
      </c>
      <c r="BH5" s="22">
        <v>0</v>
      </c>
      <c r="BN5" s="22">
        <v>26.25</v>
      </c>
      <c r="BO5" s="22">
        <v>57</v>
      </c>
      <c r="BQ5" s="22">
        <v>100</v>
      </c>
      <c r="BS5" s="22">
        <v>100</v>
      </c>
      <c r="BT5" s="22">
        <v>0</v>
      </c>
      <c r="BU5" s="22">
        <v>0</v>
      </c>
      <c r="BV5" s="22">
        <v>0</v>
      </c>
      <c r="BW5" s="22">
        <v>0</v>
      </c>
      <c r="BX5" s="22">
        <v>119</v>
      </c>
      <c r="BY5" s="22" t="s">
        <v>16</v>
      </c>
    </row>
    <row r="6" spans="1:182">
      <c r="A6" s="22" t="str">
        <f ca="1">CELL("address",'6 forces model'!$IV$65536)</f>
        <v>'[Exemple_Expert_V2007.xlsx]6 forces model'!$IV$65536</v>
      </c>
      <c r="B6" s="22" t="str">
        <f ca="1">CELL("address",'6 forces model'!$AQ$9)</f>
        <v>'[Exemple_Expert_V2007.xlsx]6 forces model'!$AQ$9</v>
      </c>
      <c r="E6" s="22" t="s">
        <v>21</v>
      </c>
      <c r="H6" s="22">
        <v>1</v>
      </c>
      <c r="K6" s="22" t="str">
        <f ca="1">CELL("address",'6 forces model'!$AY$129)</f>
        <v>'[Exemple_Expert_V2007.xlsx]6 forces model'!$AY$129</v>
      </c>
      <c r="L6" s="22" t="b">
        <v>1</v>
      </c>
      <c r="M6" s="22" t="s">
        <v>36</v>
      </c>
      <c r="N6" s="22" t="str">
        <f ca="1">CELL("address",'6 forces model'!$AY$88)</f>
        <v>'[Exemple_Expert_V2007.xlsx]6 forces model'!$AY$88</v>
      </c>
      <c r="O6" s="22">
        <v>74</v>
      </c>
      <c r="P6" s="22">
        <v>26</v>
      </c>
      <c r="R6" s="22">
        <v>180</v>
      </c>
      <c r="S6" s="22">
        <v>114</v>
      </c>
      <c r="T6" s="22">
        <v>239</v>
      </c>
      <c r="U6" s="24">
        <v>40087.459791666668</v>
      </c>
      <c r="V6" s="22" t="b">
        <v>0</v>
      </c>
      <c r="W6" s="22">
        <v>1</v>
      </c>
      <c r="X6" s="22" t="b">
        <v>0</v>
      </c>
      <c r="Y6" s="22">
        <v>0</v>
      </c>
      <c r="Z6" s="22" t="b">
        <v>0</v>
      </c>
      <c r="AA6" s="22">
        <v>0</v>
      </c>
      <c r="AB6" s="22">
        <v>100</v>
      </c>
      <c r="AC6" s="22">
        <v>0</v>
      </c>
      <c r="AD6" s="22">
        <v>40</v>
      </c>
      <c r="AE6" s="22" t="b">
        <v>1</v>
      </c>
      <c r="AF6" s="22" t="s">
        <v>37</v>
      </c>
      <c r="AG6" s="22" t="s">
        <v>38</v>
      </c>
      <c r="AI6" s="22" t="b">
        <v>1</v>
      </c>
      <c r="AJ6" s="22" t="s">
        <v>21</v>
      </c>
      <c r="AK6" s="22">
        <v>0</v>
      </c>
      <c r="AL6" s="22">
        <v>0</v>
      </c>
      <c r="AM6" s="22">
        <v>0</v>
      </c>
      <c r="AN6" s="22">
        <v>0</v>
      </c>
      <c r="AO6" s="22" t="s">
        <v>21</v>
      </c>
      <c r="AP6" s="22" t="b">
        <v>0</v>
      </c>
      <c r="AQ6" s="22">
        <v>0</v>
      </c>
      <c r="AT6" s="22" t="b">
        <v>0</v>
      </c>
      <c r="AU6" s="22">
        <v>0</v>
      </c>
      <c r="AZ6" s="22" t="b">
        <v>0</v>
      </c>
      <c r="BA6" s="22" t="str">
        <f ca="1">CELL("address",'6 forces model'!$AY$117)</f>
        <v>'[Exemple_Expert_V2007.xlsx]6 forces model'!$AY$117</v>
      </c>
      <c r="BB6" s="22" t="b">
        <v>0</v>
      </c>
      <c r="BC6" s="22" t="b">
        <v>0</v>
      </c>
      <c r="BD6" s="22" t="s">
        <v>18</v>
      </c>
      <c r="BF6" s="22" t="s">
        <v>18</v>
      </c>
      <c r="BG6" s="22">
        <v>0</v>
      </c>
      <c r="BH6" s="22">
        <v>0</v>
      </c>
      <c r="BN6" s="22">
        <v>26.25</v>
      </c>
      <c r="BO6" s="22">
        <v>28.928347269694012</v>
      </c>
      <c r="BQ6" s="22">
        <v>100</v>
      </c>
      <c r="BS6" s="22">
        <v>100</v>
      </c>
      <c r="BT6" s="22">
        <v>0</v>
      </c>
      <c r="BU6" s="22">
        <v>0</v>
      </c>
      <c r="BV6" s="22">
        <v>0</v>
      </c>
      <c r="BW6" s="22">
        <v>0</v>
      </c>
      <c r="BX6" s="22">
        <v>180</v>
      </c>
      <c r="BY6" s="22" t="s">
        <v>16</v>
      </c>
    </row>
    <row r="7" spans="1:182">
      <c r="A7" s="22" t="str">
        <f ca="1">CELL("address",'6 forces model'!$IV$65536)</f>
        <v>'[Exemple_Expert_V2007.xlsx]6 forces model'!$IV$65536</v>
      </c>
      <c r="B7" s="22" t="str">
        <f ca="1">CELL("address",'6 forces model'!$AQ$10)</f>
        <v>'[Exemple_Expert_V2007.xlsx]6 forces model'!$AQ$10</v>
      </c>
      <c r="E7" s="22" t="s">
        <v>22</v>
      </c>
      <c r="H7" s="22">
        <v>1</v>
      </c>
      <c r="K7" s="22" t="str">
        <f ca="1">CELL("address",'6 forces model'!$AY$130)</f>
        <v>'[Exemple_Expert_V2007.xlsx]6 forces model'!$AY$130</v>
      </c>
      <c r="L7" s="22" t="b">
        <v>1</v>
      </c>
      <c r="M7" s="22" t="s">
        <v>36</v>
      </c>
      <c r="N7" s="22" t="str">
        <f ca="1">CELL("address",'6 forces model'!$AY$89)</f>
        <v>'[Exemple_Expert_V2007.xlsx]6 forces model'!$AY$89</v>
      </c>
      <c r="O7" s="22">
        <v>74</v>
      </c>
      <c r="P7" s="22">
        <v>26</v>
      </c>
      <c r="R7" s="22">
        <v>239</v>
      </c>
      <c r="S7" s="22">
        <v>59</v>
      </c>
      <c r="T7" s="22">
        <v>208</v>
      </c>
      <c r="U7" s="24">
        <v>40087.460023148145</v>
      </c>
      <c r="V7" s="22" t="b">
        <v>0</v>
      </c>
      <c r="W7" s="22">
        <v>1</v>
      </c>
      <c r="X7" s="22" t="b">
        <v>0</v>
      </c>
      <c r="Y7" s="22">
        <v>0</v>
      </c>
      <c r="Z7" s="22" t="b">
        <v>0</v>
      </c>
      <c r="AA7" s="22">
        <v>0</v>
      </c>
      <c r="AB7" s="22">
        <v>100</v>
      </c>
      <c r="AC7" s="22">
        <v>0</v>
      </c>
      <c r="AD7" s="22">
        <v>20</v>
      </c>
      <c r="AE7" s="22" t="b">
        <v>1</v>
      </c>
      <c r="AF7" s="22" t="s">
        <v>37</v>
      </c>
      <c r="AG7" s="22" t="s">
        <v>38</v>
      </c>
      <c r="AI7" s="22" t="b">
        <v>1</v>
      </c>
      <c r="AJ7" s="22" t="s">
        <v>22</v>
      </c>
      <c r="AK7" s="22">
        <v>0</v>
      </c>
      <c r="AL7" s="22">
        <v>0</v>
      </c>
      <c r="AM7" s="22">
        <v>0</v>
      </c>
      <c r="AN7" s="22">
        <v>0</v>
      </c>
      <c r="AO7" s="22" t="s">
        <v>22</v>
      </c>
      <c r="AP7" s="22" t="b">
        <v>0</v>
      </c>
      <c r="AQ7" s="22">
        <v>0</v>
      </c>
      <c r="AT7" s="22" t="b">
        <v>0</v>
      </c>
      <c r="AU7" s="22">
        <v>0</v>
      </c>
      <c r="AZ7" s="22" t="b">
        <v>0</v>
      </c>
      <c r="BA7" s="22" t="str">
        <f ca="1">CELL("address",'6 forces model'!$AY$118)</f>
        <v>'[Exemple_Expert_V2007.xlsx]6 forces model'!$AY$118</v>
      </c>
      <c r="BB7" s="22" t="b">
        <v>0</v>
      </c>
      <c r="BC7" s="22" t="b">
        <v>0</v>
      </c>
      <c r="BD7" s="22" t="s">
        <v>18</v>
      </c>
      <c r="BF7" s="22" t="s">
        <v>18</v>
      </c>
      <c r="BG7" s="22">
        <v>0</v>
      </c>
      <c r="BH7" s="22">
        <v>0</v>
      </c>
      <c r="BN7" s="22">
        <v>26.25</v>
      </c>
      <c r="BO7" s="22">
        <v>14.25</v>
      </c>
      <c r="BQ7" s="22">
        <v>100</v>
      </c>
      <c r="BS7" s="22">
        <v>100</v>
      </c>
      <c r="BT7" s="22">
        <v>0</v>
      </c>
      <c r="BU7" s="22">
        <v>0</v>
      </c>
      <c r="BV7" s="22">
        <v>0</v>
      </c>
      <c r="BW7" s="22">
        <v>0</v>
      </c>
      <c r="BX7" s="22">
        <v>239</v>
      </c>
      <c r="BY7" s="22" t="s">
        <v>16</v>
      </c>
    </row>
    <row r="8" spans="1:182">
      <c r="A8" s="22" t="str">
        <f ca="1">CELL("address",'6 forces model'!$IV$65536)</f>
        <v>'[Exemple_Expert_V2007.xlsx]6 forces model'!$IV$65536</v>
      </c>
      <c r="B8" s="22" t="str">
        <f ca="1">CELL("address",'6 forces model'!$AQ$11)</f>
        <v>'[Exemple_Expert_V2007.xlsx]6 forces model'!$AQ$11</v>
      </c>
      <c r="E8" s="22" t="s">
        <v>23</v>
      </c>
      <c r="H8" s="22">
        <v>1</v>
      </c>
      <c r="K8" s="22" t="str">
        <f ca="1">CELL("address",'6 forces model'!$AY$131)</f>
        <v>'[Exemple_Expert_V2007.xlsx]6 forces model'!$AY$131</v>
      </c>
      <c r="L8" s="22" t="b">
        <v>1</v>
      </c>
      <c r="M8" s="22" t="s">
        <v>36</v>
      </c>
      <c r="N8" s="22" t="str">
        <f ca="1">CELL("address",'6 forces model'!$AY$90)</f>
        <v>'[Exemple_Expert_V2007.xlsx]6 forces model'!$AY$90</v>
      </c>
      <c r="O8" s="22">
        <v>74</v>
      </c>
      <c r="P8" s="22">
        <v>26</v>
      </c>
      <c r="R8" s="22">
        <v>300</v>
      </c>
      <c r="S8" s="22">
        <v>58</v>
      </c>
      <c r="T8" s="22">
        <v>146</v>
      </c>
      <c r="U8" s="24">
        <v>40087.460393518515</v>
      </c>
      <c r="V8" s="22" t="b">
        <v>0</v>
      </c>
      <c r="W8" s="22">
        <v>1</v>
      </c>
      <c r="X8" s="22" t="b">
        <v>0</v>
      </c>
      <c r="Y8" s="22">
        <v>0</v>
      </c>
      <c r="Z8" s="22" t="b">
        <v>0</v>
      </c>
      <c r="AA8" s="22">
        <v>0</v>
      </c>
      <c r="AB8" s="22">
        <v>100</v>
      </c>
      <c r="AC8" s="22">
        <v>0</v>
      </c>
      <c r="AD8" s="22">
        <v>60</v>
      </c>
      <c r="AE8" s="22" t="b">
        <v>1</v>
      </c>
      <c r="AF8" s="22" t="s">
        <v>37</v>
      </c>
      <c r="AG8" s="22" t="s">
        <v>38</v>
      </c>
      <c r="AI8" s="22" t="b">
        <v>1</v>
      </c>
      <c r="AJ8" s="22" t="s">
        <v>23</v>
      </c>
      <c r="AK8" s="22">
        <v>0</v>
      </c>
      <c r="AL8" s="22">
        <v>0</v>
      </c>
      <c r="AM8" s="22">
        <v>0</v>
      </c>
      <c r="AN8" s="22">
        <v>0</v>
      </c>
      <c r="AO8" s="22" t="s">
        <v>23</v>
      </c>
      <c r="AP8" s="22" t="b">
        <v>0</v>
      </c>
      <c r="AQ8" s="22">
        <v>0</v>
      </c>
      <c r="AT8" s="22" t="b">
        <v>0</v>
      </c>
      <c r="AU8" s="22">
        <v>0</v>
      </c>
      <c r="AZ8" s="22" t="b">
        <v>0</v>
      </c>
      <c r="BA8" s="22" t="str">
        <f ca="1">CELL("address",'6 forces model'!$AY$119)</f>
        <v>'[Exemple_Expert_V2007.xlsx]6 forces model'!$AY$119</v>
      </c>
      <c r="BB8" s="22" t="b">
        <v>0</v>
      </c>
      <c r="BC8" s="22" t="b">
        <v>0</v>
      </c>
      <c r="BD8" s="22" t="s">
        <v>18</v>
      </c>
      <c r="BF8" s="22" t="s">
        <v>18</v>
      </c>
      <c r="BG8" s="22">
        <v>0</v>
      </c>
      <c r="BH8" s="22">
        <v>0</v>
      </c>
      <c r="BN8" s="22">
        <v>26.25</v>
      </c>
      <c r="BO8" s="22">
        <v>45</v>
      </c>
      <c r="BQ8" s="22">
        <v>100</v>
      </c>
      <c r="BS8" s="22">
        <v>100</v>
      </c>
      <c r="BT8" s="22">
        <v>0</v>
      </c>
      <c r="BU8" s="22">
        <v>0</v>
      </c>
      <c r="BV8" s="22">
        <v>0</v>
      </c>
      <c r="BW8" s="22">
        <v>0</v>
      </c>
      <c r="BX8" s="22">
        <v>300</v>
      </c>
      <c r="BY8" s="22" t="s">
        <v>16</v>
      </c>
    </row>
    <row r="9" spans="1:182">
      <c r="A9" s="22" t="str">
        <f ca="1">CELL("address",'6 forces model'!$IV$65536)</f>
        <v>'[Exemple_Expert_V2007.xlsx]6 forces model'!$IV$65536</v>
      </c>
      <c r="B9" s="22" t="str">
        <f ca="1">CELL("address",'6 forces model'!$AQ$6)</f>
        <v>'[Exemple_Expert_V2007.xlsx]6 forces model'!$AQ$6</v>
      </c>
      <c r="E9" s="22" t="s">
        <v>24</v>
      </c>
      <c r="H9" s="22">
        <v>1</v>
      </c>
      <c r="K9" s="22" t="str">
        <f ca="1">CELL("address",'6 forces model'!$BC$126)</f>
        <v>'[Exemple_Expert_V2007.xlsx]6 forces model'!$BC$126</v>
      </c>
      <c r="L9" s="22" t="b">
        <v>1</v>
      </c>
      <c r="M9" s="22" t="s">
        <v>36</v>
      </c>
      <c r="N9" s="22" t="str">
        <f ca="1">CELL("address",'6 forces model'!$BC$85)</f>
        <v>'[Exemple_Expert_V2007.xlsx]6 forces model'!$BC$85</v>
      </c>
      <c r="O9" s="22">
        <v>73.5</v>
      </c>
      <c r="P9" s="22">
        <v>26.25</v>
      </c>
      <c r="R9" s="22">
        <v>0</v>
      </c>
      <c r="S9" s="22">
        <v>490.5</v>
      </c>
      <c r="T9" s="22">
        <v>113.25</v>
      </c>
      <c r="U9" s="24">
        <v>40087.460821759261</v>
      </c>
      <c r="V9" s="22" t="b">
        <v>0</v>
      </c>
      <c r="W9" s="22">
        <v>1</v>
      </c>
      <c r="X9" s="22" t="b">
        <v>0</v>
      </c>
      <c r="Y9" s="22">
        <v>0</v>
      </c>
      <c r="Z9" s="22" t="b">
        <v>0</v>
      </c>
      <c r="AA9" s="22">
        <v>0</v>
      </c>
      <c r="AB9" s="22">
        <v>100</v>
      </c>
      <c r="AC9" s="22">
        <v>0</v>
      </c>
      <c r="AD9" s="22">
        <v>60</v>
      </c>
      <c r="AE9" s="22" t="b">
        <v>1</v>
      </c>
      <c r="AF9" s="22" t="s">
        <v>37</v>
      </c>
      <c r="AG9" s="22" t="s">
        <v>38</v>
      </c>
      <c r="AI9" s="22" t="b">
        <v>1</v>
      </c>
      <c r="AJ9" s="22" t="s">
        <v>24</v>
      </c>
      <c r="AK9" s="22">
        <v>0</v>
      </c>
      <c r="AL9" s="22">
        <v>0</v>
      </c>
      <c r="AM9" s="22">
        <v>0</v>
      </c>
      <c r="AN9" s="22">
        <v>0</v>
      </c>
      <c r="AO9" s="22" t="s">
        <v>24</v>
      </c>
      <c r="AP9" s="22" t="b">
        <v>0</v>
      </c>
      <c r="AQ9" s="22">
        <v>0</v>
      </c>
      <c r="AT9" s="22" t="b">
        <v>0</v>
      </c>
      <c r="AU9" s="22">
        <v>0</v>
      </c>
      <c r="AZ9" s="22" t="b">
        <v>0</v>
      </c>
      <c r="BA9" s="22" t="str">
        <f ca="1">CELL("address",'6 forces model'!$BC$114)</f>
        <v>'[Exemple_Expert_V2007.xlsx]6 forces model'!$BC$114</v>
      </c>
      <c r="BB9" s="22" t="b">
        <v>0</v>
      </c>
      <c r="BC9" s="22" t="b">
        <v>0</v>
      </c>
      <c r="BD9" s="22" t="s">
        <v>18</v>
      </c>
      <c r="BF9" s="22" t="s">
        <v>18</v>
      </c>
      <c r="BG9" s="22">
        <v>0</v>
      </c>
      <c r="BH9" s="22">
        <v>0</v>
      </c>
      <c r="BN9" s="22">
        <v>26.25</v>
      </c>
      <c r="BO9" s="22">
        <v>44.099292755126953</v>
      </c>
      <c r="BQ9" s="22">
        <v>100</v>
      </c>
      <c r="BS9" s="22">
        <v>100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 t="s">
        <v>16</v>
      </c>
    </row>
    <row r="10" spans="1:182">
      <c r="A10" s="22" t="str">
        <f ca="1">CELL("address",'6 forces model'!$IV$65536)</f>
        <v>'[Exemple_Expert_V2007.xlsx]6 forces model'!$IV$65536</v>
      </c>
      <c r="B10" s="22" t="str">
        <f ca="1">CELL("address",'6 forces model'!$AQ$6)</f>
        <v>'[Exemple_Expert_V2007.xlsx]6 forces model'!$AQ$6</v>
      </c>
      <c r="E10" s="22" t="s">
        <v>25</v>
      </c>
      <c r="H10" s="22">
        <v>1</v>
      </c>
      <c r="K10" s="22" t="str">
        <f ca="1">CELL("address",'6 forces model'!$BG$126)</f>
        <v>'[Exemple_Expert_V2007.xlsx]6 forces model'!$BG$126</v>
      </c>
      <c r="L10" s="22" t="b">
        <v>1</v>
      </c>
      <c r="M10" s="22" t="s">
        <v>36</v>
      </c>
      <c r="N10" s="22" t="str">
        <f ca="1">CELL("address",'6 forces model'!$BG$85)</f>
        <v>'[Exemple_Expert_V2007.xlsx]6 forces model'!$BG$85</v>
      </c>
      <c r="O10" s="22">
        <v>73.5</v>
      </c>
      <c r="P10" s="22">
        <v>26.25</v>
      </c>
      <c r="R10" s="22">
        <v>0</v>
      </c>
      <c r="S10" s="22">
        <v>301.5</v>
      </c>
      <c r="T10" s="22">
        <v>327</v>
      </c>
      <c r="U10" s="24">
        <v>40087.462777777779</v>
      </c>
      <c r="V10" s="22" t="b">
        <v>0</v>
      </c>
      <c r="W10" s="22">
        <v>1</v>
      </c>
      <c r="X10" s="22" t="b">
        <v>0</v>
      </c>
      <c r="Y10" s="22">
        <v>0</v>
      </c>
      <c r="Z10" s="22" t="b">
        <v>0</v>
      </c>
      <c r="AA10" s="22">
        <v>0</v>
      </c>
      <c r="AB10" s="22">
        <v>100</v>
      </c>
      <c r="AC10" s="22">
        <v>0</v>
      </c>
      <c r="AD10" s="22">
        <v>100</v>
      </c>
      <c r="AE10" s="22" t="b">
        <v>1</v>
      </c>
      <c r="AF10" s="22" t="s">
        <v>37</v>
      </c>
      <c r="AG10" s="22" t="s">
        <v>38</v>
      </c>
      <c r="AI10" s="22" t="b">
        <v>1</v>
      </c>
      <c r="AJ10" s="22" t="s">
        <v>25</v>
      </c>
      <c r="AK10" s="22">
        <v>0</v>
      </c>
      <c r="AL10" s="22">
        <v>0</v>
      </c>
      <c r="AM10" s="22">
        <v>0</v>
      </c>
      <c r="AN10" s="22">
        <v>0</v>
      </c>
      <c r="AO10" s="22" t="s">
        <v>25</v>
      </c>
      <c r="AP10" s="22" t="b">
        <v>0</v>
      </c>
      <c r="AQ10" s="22">
        <v>0</v>
      </c>
      <c r="AT10" s="22" t="b">
        <v>0</v>
      </c>
      <c r="AU10" s="22">
        <v>0</v>
      </c>
      <c r="AZ10" s="22" t="b">
        <v>0</v>
      </c>
      <c r="BA10" s="22" t="str">
        <f ca="1">CELL("address",'6 forces model'!$BG$114)</f>
        <v>'[Exemple_Expert_V2007.xlsx]6 forces model'!$BG$114</v>
      </c>
      <c r="BB10" s="22" t="b">
        <v>0</v>
      </c>
      <c r="BC10" s="22" t="b">
        <v>0</v>
      </c>
      <c r="BD10" s="22" t="s">
        <v>18</v>
      </c>
      <c r="BF10" s="22" t="s">
        <v>18</v>
      </c>
      <c r="BG10" s="22">
        <v>0</v>
      </c>
      <c r="BH10" s="22">
        <v>0</v>
      </c>
      <c r="BN10" s="22">
        <v>0</v>
      </c>
      <c r="BO10" s="22">
        <v>0</v>
      </c>
      <c r="BQ10" s="22">
        <v>100</v>
      </c>
      <c r="BS10" s="22">
        <v>100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 t="s">
        <v>16</v>
      </c>
    </row>
    <row r="11" spans="1:182">
      <c r="A11" s="22" t="str">
        <f ca="1">CELL("address",'6 forces model'!$IV$65536)</f>
        <v>'[Exemple_Expert_V2007.xlsx]6 forces model'!$IV$65536</v>
      </c>
      <c r="B11" s="22" t="str">
        <f ca="1">CELL("address",'6 forces model'!$AQ$7)</f>
        <v>'[Exemple_Expert_V2007.xlsx]6 forces model'!$AQ$7</v>
      </c>
      <c r="E11" s="22" t="s">
        <v>26</v>
      </c>
      <c r="H11" s="22">
        <v>1</v>
      </c>
      <c r="K11" s="22" t="str">
        <f ca="1">CELL("address",'6 forces model'!$BC$127)</f>
        <v>'[Exemple_Expert_V2007.xlsx]6 forces model'!$BC$127</v>
      </c>
      <c r="L11" s="22" t="b">
        <v>1</v>
      </c>
      <c r="M11" s="22" t="s">
        <v>36</v>
      </c>
      <c r="N11" s="22" t="str">
        <f ca="1">CELL("address",'6 forces model'!$BC$86)</f>
        <v>'[Exemple_Expert_V2007.xlsx]6 forces model'!$BC$86</v>
      </c>
      <c r="O11" s="22">
        <v>73.5</v>
      </c>
      <c r="P11" s="22">
        <v>26.25</v>
      </c>
      <c r="R11" s="22">
        <v>60.945388793945313</v>
      </c>
      <c r="S11" s="22">
        <v>545.25</v>
      </c>
      <c r="T11" s="22">
        <v>146.25</v>
      </c>
      <c r="U11" s="24">
        <v>40087.461111111108</v>
      </c>
      <c r="V11" s="22" t="b">
        <v>0</v>
      </c>
      <c r="W11" s="22">
        <v>1</v>
      </c>
      <c r="X11" s="22" t="b">
        <v>0</v>
      </c>
      <c r="Y11" s="22">
        <v>0</v>
      </c>
      <c r="Z11" s="22" t="b">
        <v>0</v>
      </c>
      <c r="AA11" s="22">
        <v>0</v>
      </c>
      <c r="AB11" s="22">
        <v>100</v>
      </c>
      <c r="AC11" s="22">
        <v>0</v>
      </c>
      <c r="AD11" s="22">
        <v>40</v>
      </c>
      <c r="AE11" s="22" t="b">
        <v>1</v>
      </c>
      <c r="AF11" s="22" t="s">
        <v>37</v>
      </c>
      <c r="AG11" s="22" t="s">
        <v>38</v>
      </c>
      <c r="AI11" s="22" t="b">
        <v>1</v>
      </c>
      <c r="AJ11" s="22" t="s">
        <v>26</v>
      </c>
      <c r="AK11" s="22">
        <v>0</v>
      </c>
      <c r="AL11" s="22">
        <v>0</v>
      </c>
      <c r="AM11" s="22">
        <v>0</v>
      </c>
      <c r="AN11" s="22">
        <v>0</v>
      </c>
      <c r="AO11" s="22" t="s">
        <v>26</v>
      </c>
      <c r="AP11" s="22" t="b">
        <v>0</v>
      </c>
      <c r="AQ11" s="22">
        <v>0</v>
      </c>
      <c r="AT11" s="22" t="b">
        <v>0</v>
      </c>
      <c r="AU11" s="22">
        <v>0</v>
      </c>
      <c r="AZ11" s="22" t="b">
        <v>0</v>
      </c>
      <c r="BA11" s="22" t="str">
        <f ca="1">CELL("address",'6 forces model'!$BC$115)</f>
        <v>'[Exemple_Expert_V2007.xlsx]6 forces model'!$BC$115</v>
      </c>
      <c r="BB11" s="22" t="b">
        <v>0</v>
      </c>
      <c r="BC11" s="22" t="b">
        <v>0</v>
      </c>
      <c r="BD11" s="22" t="s">
        <v>18</v>
      </c>
      <c r="BF11" s="22" t="s">
        <v>18</v>
      </c>
      <c r="BG11" s="22">
        <v>0</v>
      </c>
      <c r="BH11" s="22">
        <v>0</v>
      </c>
      <c r="BN11" s="22">
        <v>26.25</v>
      </c>
      <c r="BO11" s="22">
        <v>30</v>
      </c>
      <c r="BQ11" s="22">
        <v>100</v>
      </c>
      <c r="BS11" s="22">
        <v>100</v>
      </c>
      <c r="BT11" s="22">
        <v>0</v>
      </c>
      <c r="BU11" s="22">
        <v>0</v>
      </c>
      <c r="BV11" s="22">
        <v>0</v>
      </c>
      <c r="BW11" s="22">
        <v>0</v>
      </c>
      <c r="BX11" s="22">
        <v>60.945388790000003</v>
      </c>
      <c r="BY11" s="22" t="s">
        <v>16</v>
      </c>
    </row>
    <row r="12" spans="1:182">
      <c r="A12" s="22" t="str">
        <f ca="1">CELL("address",'6 forces model'!$IV$65536)</f>
        <v>'[Exemple_Expert_V2007.xlsx]6 forces model'!$IV$65536</v>
      </c>
      <c r="B12" s="22" t="str">
        <f ca="1">CELL("address",'6 forces model'!$AQ$7)</f>
        <v>'[Exemple_Expert_V2007.xlsx]6 forces model'!$AQ$7</v>
      </c>
      <c r="E12" s="22" t="s">
        <v>27</v>
      </c>
      <c r="H12" s="22">
        <v>1</v>
      </c>
      <c r="K12" s="22" t="str">
        <f ca="1">CELL("address",'6 forces model'!$BG$127)</f>
        <v>'[Exemple_Expert_V2007.xlsx]6 forces model'!$BG$127</v>
      </c>
      <c r="L12" s="22" t="b">
        <v>1</v>
      </c>
      <c r="M12" s="22" t="s">
        <v>36</v>
      </c>
      <c r="N12" s="22" t="str">
        <f ca="1">CELL("address",'6 forces model'!$BG$86)</f>
        <v>'[Exemple_Expert_V2007.xlsx]6 forces model'!$BG$86</v>
      </c>
      <c r="O12" s="22">
        <v>73.5</v>
      </c>
      <c r="P12" s="22">
        <v>26.25</v>
      </c>
      <c r="R12" s="22">
        <v>60.945388793945313</v>
      </c>
      <c r="S12" s="22">
        <v>356.25</v>
      </c>
      <c r="T12" s="22">
        <v>360</v>
      </c>
      <c r="U12" s="24">
        <v>40087.463067129633</v>
      </c>
      <c r="V12" s="22" t="b">
        <v>0</v>
      </c>
      <c r="W12" s="22">
        <v>1</v>
      </c>
      <c r="X12" s="22" t="b">
        <v>0</v>
      </c>
      <c r="Y12" s="22">
        <v>0</v>
      </c>
      <c r="Z12" s="22" t="b">
        <v>0</v>
      </c>
      <c r="AA12" s="22">
        <v>0</v>
      </c>
      <c r="AB12" s="22">
        <v>100</v>
      </c>
      <c r="AC12" s="22">
        <v>0</v>
      </c>
      <c r="AD12" s="22">
        <v>60</v>
      </c>
      <c r="AE12" s="22" t="b">
        <v>1</v>
      </c>
      <c r="AF12" s="22" t="s">
        <v>37</v>
      </c>
      <c r="AG12" s="22" t="s">
        <v>38</v>
      </c>
      <c r="AI12" s="22" t="b">
        <v>1</v>
      </c>
      <c r="AJ12" s="22" t="s">
        <v>27</v>
      </c>
      <c r="AK12" s="22">
        <v>0</v>
      </c>
      <c r="AL12" s="22">
        <v>0</v>
      </c>
      <c r="AM12" s="22">
        <v>0</v>
      </c>
      <c r="AN12" s="22">
        <v>0</v>
      </c>
      <c r="AO12" s="22" t="s">
        <v>27</v>
      </c>
      <c r="AP12" s="22" t="b">
        <v>0</v>
      </c>
      <c r="AQ12" s="22">
        <v>0</v>
      </c>
      <c r="AT12" s="22" t="b">
        <v>0</v>
      </c>
      <c r="AU12" s="22">
        <v>0</v>
      </c>
      <c r="AZ12" s="22" t="b">
        <v>0</v>
      </c>
      <c r="BA12" s="22" t="str">
        <f ca="1">CELL("address",'6 forces model'!$BG$115)</f>
        <v>'[Exemple_Expert_V2007.xlsx]6 forces model'!$BG$115</v>
      </c>
      <c r="BB12" s="22" t="b">
        <v>0</v>
      </c>
      <c r="BC12" s="22" t="b">
        <v>0</v>
      </c>
      <c r="BD12" s="22" t="s">
        <v>18</v>
      </c>
      <c r="BF12" s="22" t="s">
        <v>18</v>
      </c>
      <c r="BG12" s="22">
        <v>0</v>
      </c>
      <c r="BH12" s="22">
        <v>0</v>
      </c>
      <c r="BN12" s="22">
        <v>26.25</v>
      </c>
      <c r="BO12" s="22">
        <v>45</v>
      </c>
      <c r="BQ12" s="22">
        <v>100</v>
      </c>
      <c r="BS12" s="22">
        <v>100</v>
      </c>
      <c r="BT12" s="22">
        <v>0</v>
      </c>
      <c r="BU12" s="22">
        <v>0</v>
      </c>
      <c r="BV12" s="22">
        <v>0</v>
      </c>
      <c r="BW12" s="22">
        <v>0</v>
      </c>
      <c r="BX12" s="22">
        <v>60.945388790000003</v>
      </c>
      <c r="BY12" s="22" t="s">
        <v>16</v>
      </c>
    </row>
    <row r="13" spans="1:182">
      <c r="A13" s="22" t="str">
        <f ca="1">CELL("address",'6 forces model'!$IV$65536)</f>
        <v>'[Exemple_Expert_V2007.xlsx]6 forces model'!$IV$65536</v>
      </c>
      <c r="B13" s="22" t="str">
        <f ca="1">CELL("address",'6 forces model'!$AQ$8)</f>
        <v>'[Exemple_Expert_V2007.xlsx]6 forces model'!$AQ$8</v>
      </c>
      <c r="E13" s="22" t="s">
        <v>28</v>
      </c>
      <c r="H13" s="22">
        <v>1</v>
      </c>
      <c r="K13" s="22" t="str">
        <f ca="1">CELL("address",'6 forces model'!$BC$128)</f>
        <v>'[Exemple_Expert_V2007.xlsx]6 forces model'!$BC$128</v>
      </c>
      <c r="L13" s="22" t="b">
        <v>1</v>
      </c>
      <c r="M13" s="22" t="s">
        <v>36</v>
      </c>
      <c r="N13" s="22" t="str">
        <f ca="1">CELL("address",'6 forces model'!$BC$87)</f>
        <v>'[Exemple_Expert_V2007.xlsx]6 forces model'!$BC$87</v>
      </c>
      <c r="O13" s="22">
        <v>73.5</v>
      </c>
      <c r="P13" s="22">
        <v>26.25</v>
      </c>
      <c r="R13" s="22">
        <v>119.487548828125</v>
      </c>
      <c r="S13" s="22">
        <v>545.25</v>
      </c>
      <c r="T13" s="22">
        <v>207.75</v>
      </c>
      <c r="U13" s="24">
        <v>40087.461516203701</v>
      </c>
      <c r="V13" s="22" t="b">
        <v>0</v>
      </c>
      <c r="W13" s="22">
        <v>1</v>
      </c>
      <c r="X13" s="22" t="b">
        <v>0</v>
      </c>
      <c r="Y13" s="22">
        <v>0</v>
      </c>
      <c r="Z13" s="22" t="b">
        <v>0</v>
      </c>
      <c r="AA13" s="22">
        <v>0</v>
      </c>
      <c r="AB13" s="22">
        <v>100</v>
      </c>
      <c r="AC13" s="22">
        <v>0</v>
      </c>
      <c r="AD13" s="22">
        <v>20</v>
      </c>
      <c r="AE13" s="22" t="b">
        <v>1</v>
      </c>
      <c r="AF13" s="22" t="s">
        <v>37</v>
      </c>
      <c r="AG13" s="22" t="s">
        <v>38</v>
      </c>
      <c r="AI13" s="22" t="b">
        <v>1</v>
      </c>
      <c r="AJ13" s="22" t="s">
        <v>28</v>
      </c>
      <c r="AK13" s="22">
        <v>0</v>
      </c>
      <c r="AL13" s="22">
        <v>0</v>
      </c>
      <c r="AM13" s="22">
        <v>0</v>
      </c>
      <c r="AN13" s="22">
        <v>0</v>
      </c>
      <c r="AO13" s="22" t="s">
        <v>28</v>
      </c>
      <c r="AP13" s="22" t="b">
        <v>0</v>
      </c>
      <c r="AQ13" s="22">
        <v>0</v>
      </c>
      <c r="AT13" s="22" t="b">
        <v>0</v>
      </c>
      <c r="AU13" s="22">
        <v>0</v>
      </c>
      <c r="AZ13" s="22" t="b">
        <v>0</v>
      </c>
      <c r="BA13" s="22" t="str">
        <f ca="1">CELL("address",'6 forces model'!$BC$116)</f>
        <v>'[Exemple_Expert_V2007.xlsx]6 forces model'!$BC$116</v>
      </c>
      <c r="BB13" s="22" t="b">
        <v>0</v>
      </c>
      <c r="BC13" s="22" t="b">
        <v>0</v>
      </c>
      <c r="BD13" s="22" t="s">
        <v>18</v>
      </c>
      <c r="BF13" s="22" t="s">
        <v>18</v>
      </c>
      <c r="BG13" s="22">
        <v>0</v>
      </c>
      <c r="BH13" s="22">
        <v>0</v>
      </c>
      <c r="BN13" s="22">
        <v>26.25</v>
      </c>
      <c r="BO13" s="22">
        <v>14.699764251708984</v>
      </c>
      <c r="BQ13" s="22">
        <v>100</v>
      </c>
      <c r="BS13" s="22">
        <v>100</v>
      </c>
      <c r="BT13" s="22">
        <v>0</v>
      </c>
      <c r="BU13" s="22">
        <v>0</v>
      </c>
      <c r="BV13" s="22">
        <v>0</v>
      </c>
      <c r="BW13" s="22">
        <v>0</v>
      </c>
      <c r="BX13" s="22">
        <v>119.4875488</v>
      </c>
      <c r="BY13" s="22" t="s">
        <v>16</v>
      </c>
    </row>
    <row r="14" spans="1:182">
      <c r="A14" s="22" t="str">
        <f ca="1">CELL("address",'6 forces model'!$IV$65536)</f>
        <v>'[Exemple_Expert_V2007.xlsx]6 forces model'!$IV$65536</v>
      </c>
      <c r="B14" s="22" t="str">
        <f ca="1">CELL("address",'6 forces model'!$AQ$8)</f>
        <v>'[Exemple_Expert_V2007.xlsx]6 forces model'!$AQ$8</v>
      </c>
      <c r="E14" s="22" t="s">
        <v>29</v>
      </c>
      <c r="H14" s="22">
        <v>1</v>
      </c>
      <c r="K14" s="22" t="str">
        <f ca="1">CELL("address",'6 forces model'!$BG$128)</f>
        <v>'[Exemple_Expert_V2007.xlsx]6 forces model'!$BG$128</v>
      </c>
      <c r="L14" s="22" t="b">
        <v>1</v>
      </c>
      <c r="M14" s="22" t="s">
        <v>36</v>
      </c>
      <c r="N14" s="22" t="str">
        <f ca="1">CELL("address",'6 forces model'!$BG$87)</f>
        <v>'[Exemple_Expert_V2007.xlsx]6 forces model'!$BG$87</v>
      </c>
      <c r="O14" s="22">
        <v>73.5</v>
      </c>
      <c r="P14" s="22">
        <v>26.25</v>
      </c>
      <c r="R14" s="22">
        <v>119.487548828125</v>
      </c>
      <c r="S14" s="22">
        <v>356.25</v>
      </c>
      <c r="T14" s="22">
        <v>421.5</v>
      </c>
      <c r="U14" s="24">
        <v>40087.463460648149</v>
      </c>
      <c r="V14" s="22" t="b">
        <v>0</v>
      </c>
      <c r="W14" s="22">
        <v>1</v>
      </c>
      <c r="X14" s="22" t="b">
        <v>0</v>
      </c>
      <c r="Y14" s="22">
        <v>0</v>
      </c>
      <c r="Z14" s="22" t="b">
        <v>0</v>
      </c>
      <c r="AA14" s="22">
        <v>0</v>
      </c>
      <c r="AB14" s="22">
        <v>100</v>
      </c>
      <c r="AC14" s="22">
        <v>0</v>
      </c>
      <c r="AD14" s="22">
        <v>80</v>
      </c>
      <c r="AE14" s="22" t="b">
        <v>1</v>
      </c>
      <c r="AF14" s="22" t="s">
        <v>37</v>
      </c>
      <c r="AG14" s="22" t="s">
        <v>38</v>
      </c>
      <c r="AI14" s="22" t="b">
        <v>1</v>
      </c>
      <c r="AJ14" s="22" t="s">
        <v>29</v>
      </c>
      <c r="AK14" s="22">
        <v>0</v>
      </c>
      <c r="AL14" s="22">
        <v>0</v>
      </c>
      <c r="AM14" s="22">
        <v>0</v>
      </c>
      <c r="AN14" s="22">
        <v>0</v>
      </c>
      <c r="AO14" s="22" t="s">
        <v>29</v>
      </c>
      <c r="AP14" s="22" t="b">
        <v>0</v>
      </c>
      <c r="AQ14" s="22">
        <v>0</v>
      </c>
      <c r="AT14" s="22" t="b">
        <v>0</v>
      </c>
      <c r="AU14" s="22">
        <v>0</v>
      </c>
      <c r="AZ14" s="22" t="b">
        <v>0</v>
      </c>
      <c r="BA14" s="22" t="str">
        <f ca="1">CELL("address",'6 forces model'!$BG$116)</f>
        <v>'[Exemple_Expert_V2007.xlsx]6 forces model'!$BG$116</v>
      </c>
      <c r="BB14" s="22" t="b">
        <v>0</v>
      </c>
      <c r="BC14" s="22" t="b">
        <v>0</v>
      </c>
      <c r="BD14" s="22" t="s">
        <v>18</v>
      </c>
      <c r="BF14" s="22" t="s">
        <v>18</v>
      </c>
      <c r="BG14" s="22">
        <v>0</v>
      </c>
      <c r="BH14" s="22">
        <v>0</v>
      </c>
      <c r="BN14" s="22">
        <v>26.25</v>
      </c>
      <c r="BO14" s="22">
        <v>57</v>
      </c>
      <c r="BQ14" s="22">
        <v>100</v>
      </c>
      <c r="BS14" s="22">
        <v>100</v>
      </c>
      <c r="BT14" s="22">
        <v>0</v>
      </c>
      <c r="BU14" s="22">
        <v>0</v>
      </c>
      <c r="BV14" s="22">
        <v>0</v>
      </c>
      <c r="BW14" s="22">
        <v>0</v>
      </c>
      <c r="BX14" s="22">
        <v>119.4875488</v>
      </c>
      <c r="BY14" s="22" t="s">
        <v>16</v>
      </c>
    </row>
    <row r="15" spans="1:182">
      <c r="A15" s="22" t="str">
        <f ca="1">CELL("address",'6 forces model'!$IV$65536)</f>
        <v>'[Exemple_Expert_V2007.xlsx]6 forces model'!$IV$65536</v>
      </c>
      <c r="B15" s="22" t="str">
        <f ca="1">CELL("address",'6 forces model'!$AQ$9)</f>
        <v>'[Exemple_Expert_V2007.xlsx]6 forces model'!$AQ$9</v>
      </c>
      <c r="E15" s="22" t="s">
        <v>30</v>
      </c>
      <c r="H15" s="22">
        <v>1</v>
      </c>
      <c r="K15" s="22" t="str">
        <f ca="1">CELL("address",'6 forces model'!$BC$129)</f>
        <v>'[Exemple_Expert_V2007.xlsx]6 forces model'!$BC$129</v>
      </c>
      <c r="L15" s="22" t="b">
        <v>1</v>
      </c>
      <c r="M15" s="22" t="s">
        <v>36</v>
      </c>
      <c r="N15" s="22" t="str">
        <f ca="1">CELL("address",'6 forces model'!$BC$88)</f>
        <v>'[Exemple_Expert_V2007.xlsx]6 forces model'!$BC$88</v>
      </c>
      <c r="O15" s="22">
        <v>73.5</v>
      </c>
      <c r="P15" s="22">
        <v>26.25</v>
      </c>
      <c r="R15" s="22">
        <v>180</v>
      </c>
      <c r="S15" s="22">
        <v>492</v>
      </c>
      <c r="T15" s="22">
        <v>239.25</v>
      </c>
      <c r="U15" s="24">
        <v>40087.461817129632</v>
      </c>
      <c r="V15" s="22" t="b">
        <v>0</v>
      </c>
      <c r="W15" s="22">
        <v>1</v>
      </c>
      <c r="X15" s="22" t="b">
        <v>0</v>
      </c>
      <c r="Y15" s="22">
        <v>0</v>
      </c>
      <c r="Z15" s="22" t="b">
        <v>0</v>
      </c>
      <c r="AA15" s="22">
        <v>0</v>
      </c>
      <c r="AB15" s="22">
        <v>100</v>
      </c>
      <c r="AC15" s="22">
        <v>0</v>
      </c>
      <c r="AD15" s="22">
        <v>40</v>
      </c>
      <c r="AE15" s="22" t="b">
        <v>1</v>
      </c>
      <c r="AF15" s="22" t="s">
        <v>37</v>
      </c>
      <c r="AG15" s="22" t="s">
        <v>38</v>
      </c>
      <c r="AI15" s="22" t="b">
        <v>1</v>
      </c>
      <c r="AJ15" s="22" t="s">
        <v>30</v>
      </c>
      <c r="AK15" s="22">
        <v>0</v>
      </c>
      <c r="AL15" s="22">
        <v>0</v>
      </c>
      <c r="AM15" s="22">
        <v>0</v>
      </c>
      <c r="AN15" s="22">
        <v>0</v>
      </c>
      <c r="AO15" s="22" t="s">
        <v>30</v>
      </c>
      <c r="AP15" s="22" t="b">
        <v>0</v>
      </c>
      <c r="AQ15" s="22">
        <v>0</v>
      </c>
      <c r="AT15" s="22" t="b">
        <v>0</v>
      </c>
      <c r="AU15" s="22">
        <v>0</v>
      </c>
      <c r="AZ15" s="22" t="b">
        <v>0</v>
      </c>
      <c r="BA15" s="22" t="str">
        <f ca="1">CELL("address",'6 forces model'!$BC$117)</f>
        <v>'[Exemple_Expert_V2007.xlsx]6 forces model'!$BC$117</v>
      </c>
      <c r="BB15" s="22" t="b">
        <v>0</v>
      </c>
      <c r="BC15" s="22" t="b">
        <v>0</v>
      </c>
      <c r="BD15" s="22" t="s">
        <v>18</v>
      </c>
      <c r="BF15" s="22" t="s">
        <v>18</v>
      </c>
      <c r="BG15" s="22">
        <v>0</v>
      </c>
      <c r="BH15" s="22">
        <v>0</v>
      </c>
      <c r="BN15" s="22">
        <v>26.25</v>
      </c>
      <c r="BO15" s="22">
        <v>29.4</v>
      </c>
      <c r="BQ15" s="22">
        <v>100</v>
      </c>
      <c r="BS15" s="22">
        <v>100</v>
      </c>
      <c r="BT15" s="22">
        <v>0</v>
      </c>
      <c r="BU15" s="22">
        <v>0</v>
      </c>
      <c r="BV15" s="22">
        <v>0</v>
      </c>
      <c r="BW15" s="22">
        <v>0</v>
      </c>
      <c r="BX15" s="22">
        <v>180</v>
      </c>
      <c r="BY15" s="22" t="s">
        <v>16</v>
      </c>
    </row>
    <row r="16" spans="1:182">
      <c r="A16" s="22" t="str">
        <f ca="1">CELL("address",'6 forces model'!$IV$65536)</f>
        <v>'[Exemple_Expert_V2007.xlsx]6 forces model'!$IV$65536</v>
      </c>
      <c r="B16" s="22" t="str">
        <f ca="1">CELL("address",'6 forces model'!$AQ$9)</f>
        <v>'[Exemple_Expert_V2007.xlsx]6 forces model'!$AQ$9</v>
      </c>
      <c r="E16" s="22" t="s">
        <v>31</v>
      </c>
      <c r="H16" s="22">
        <v>1</v>
      </c>
      <c r="K16" s="22" t="str">
        <f ca="1">CELL("address",'6 forces model'!$BG$129)</f>
        <v>'[Exemple_Expert_V2007.xlsx]6 forces model'!$BG$129</v>
      </c>
      <c r="L16" s="22" t="b">
        <v>1</v>
      </c>
      <c r="M16" s="22" t="s">
        <v>36</v>
      </c>
      <c r="N16" s="22" t="str">
        <f ca="1">CELL("address",'6 forces model'!$BG$88)</f>
        <v>'[Exemple_Expert_V2007.xlsx]6 forces model'!$BG$88</v>
      </c>
      <c r="O16" s="22">
        <v>73.5</v>
      </c>
      <c r="P16" s="22">
        <v>26.25</v>
      </c>
      <c r="R16" s="22">
        <v>180</v>
      </c>
      <c r="S16" s="22">
        <v>303</v>
      </c>
      <c r="T16" s="22">
        <v>453</v>
      </c>
      <c r="U16" s="24">
        <v>40087.463773148149</v>
      </c>
      <c r="V16" s="22" t="b">
        <v>0</v>
      </c>
      <c r="W16" s="22">
        <v>1</v>
      </c>
      <c r="X16" s="22" t="b">
        <v>0</v>
      </c>
      <c r="Y16" s="22">
        <v>0</v>
      </c>
      <c r="Z16" s="22" t="b">
        <v>0</v>
      </c>
      <c r="AA16" s="22">
        <v>0</v>
      </c>
      <c r="AB16" s="22">
        <v>100</v>
      </c>
      <c r="AC16" s="22">
        <v>0</v>
      </c>
      <c r="AD16" s="22">
        <v>80</v>
      </c>
      <c r="AE16" s="22" t="b">
        <v>1</v>
      </c>
      <c r="AF16" s="22" t="s">
        <v>37</v>
      </c>
      <c r="AG16" s="22" t="s">
        <v>38</v>
      </c>
      <c r="AI16" s="22" t="b">
        <v>1</v>
      </c>
      <c r="AJ16" s="22" t="s">
        <v>31</v>
      </c>
      <c r="AK16" s="22">
        <v>0</v>
      </c>
      <c r="AL16" s="22">
        <v>0</v>
      </c>
      <c r="AM16" s="22">
        <v>0</v>
      </c>
      <c r="AN16" s="22">
        <v>0</v>
      </c>
      <c r="AO16" s="22" t="s">
        <v>31</v>
      </c>
      <c r="AP16" s="22" t="b">
        <v>0</v>
      </c>
      <c r="AQ16" s="22">
        <v>0</v>
      </c>
      <c r="AT16" s="22" t="b">
        <v>0</v>
      </c>
      <c r="AU16" s="22">
        <v>0</v>
      </c>
      <c r="AZ16" s="22" t="b">
        <v>0</v>
      </c>
      <c r="BA16" s="22" t="str">
        <f ca="1">CELL("address",'6 forces model'!$BG$117)</f>
        <v>'[Exemple_Expert_V2007.xlsx]6 forces model'!$BG$117</v>
      </c>
      <c r="BB16" s="22" t="b">
        <v>0</v>
      </c>
      <c r="BC16" s="22" t="b">
        <v>0</v>
      </c>
      <c r="BD16" s="22" t="s">
        <v>18</v>
      </c>
      <c r="BF16" s="22" t="s">
        <v>18</v>
      </c>
      <c r="BG16" s="22">
        <v>0</v>
      </c>
      <c r="BH16" s="22">
        <v>0</v>
      </c>
      <c r="BN16" s="22">
        <v>26.25</v>
      </c>
      <c r="BO16" s="22">
        <v>58.178268432617188</v>
      </c>
      <c r="BQ16" s="22">
        <v>100</v>
      </c>
      <c r="BS16" s="22">
        <v>100</v>
      </c>
      <c r="BT16" s="22">
        <v>0</v>
      </c>
      <c r="BU16" s="22">
        <v>0</v>
      </c>
      <c r="BV16" s="22">
        <v>0</v>
      </c>
      <c r="BW16" s="22">
        <v>0</v>
      </c>
      <c r="BX16" s="22">
        <v>180</v>
      </c>
      <c r="BY16" s="22" t="s">
        <v>16</v>
      </c>
    </row>
    <row r="17" spans="1:77">
      <c r="A17" s="22" t="str">
        <f ca="1">CELL("address",'6 forces model'!$IV$65536)</f>
        <v>'[Exemple_Expert_V2007.xlsx]6 forces model'!$IV$65536</v>
      </c>
      <c r="B17" s="22" t="str">
        <f ca="1">CELL("address",'6 forces model'!$AQ$10)</f>
        <v>'[Exemple_Expert_V2007.xlsx]6 forces model'!$AQ$10</v>
      </c>
      <c r="E17" s="22" t="s">
        <v>32</v>
      </c>
      <c r="H17" s="22">
        <v>1</v>
      </c>
      <c r="K17" s="22" t="str">
        <f ca="1">CELL("address",'6 forces model'!$BC$130)</f>
        <v>'[Exemple_Expert_V2007.xlsx]6 forces model'!$BC$130</v>
      </c>
      <c r="L17" s="22" t="b">
        <v>1</v>
      </c>
      <c r="M17" s="22" t="s">
        <v>36</v>
      </c>
      <c r="N17" s="22" t="str">
        <f ca="1">CELL("address",'6 forces model'!$BC$89)</f>
        <v>'[Exemple_Expert_V2007.xlsx]6 forces model'!$BC$89</v>
      </c>
      <c r="O17" s="22">
        <v>73.5</v>
      </c>
      <c r="P17" s="22">
        <v>26.25</v>
      </c>
      <c r="R17" s="22">
        <v>238.96659851074199</v>
      </c>
      <c r="S17" s="22">
        <v>437.25</v>
      </c>
      <c r="T17" s="22">
        <v>208.5</v>
      </c>
      <c r="U17" s="24">
        <v>40087.462060185186</v>
      </c>
      <c r="V17" s="22" t="b">
        <v>0</v>
      </c>
      <c r="W17" s="22">
        <v>1</v>
      </c>
      <c r="X17" s="22" t="b">
        <v>0</v>
      </c>
      <c r="Y17" s="22">
        <v>0</v>
      </c>
      <c r="Z17" s="22" t="b">
        <v>0</v>
      </c>
      <c r="AA17" s="22">
        <v>0</v>
      </c>
      <c r="AB17" s="22">
        <v>100</v>
      </c>
      <c r="AC17" s="22">
        <v>0</v>
      </c>
      <c r="AD17" s="22">
        <v>60</v>
      </c>
      <c r="AE17" s="22" t="b">
        <v>1</v>
      </c>
      <c r="AF17" s="22" t="s">
        <v>37</v>
      </c>
      <c r="AG17" s="22" t="s">
        <v>38</v>
      </c>
      <c r="AI17" s="22" t="b">
        <v>1</v>
      </c>
      <c r="AJ17" s="22" t="s">
        <v>32</v>
      </c>
      <c r="AK17" s="22">
        <v>0</v>
      </c>
      <c r="AL17" s="22">
        <v>0</v>
      </c>
      <c r="AM17" s="22">
        <v>0</v>
      </c>
      <c r="AN17" s="22">
        <v>0</v>
      </c>
      <c r="AO17" s="22" t="s">
        <v>32</v>
      </c>
      <c r="AP17" s="22" t="b">
        <v>0</v>
      </c>
      <c r="AQ17" s="22">
        <v>0</v>
      </c>
      <c r="AT17" s="22" t="b">
        <v>0</v>
      </c>
      <c r="AU17" s="22">
        <v>0</v>
      </c>
      <c r="AZ17" s="22" t="b">
        <v>0</v>
      </c>
      <c r="BA17" s="22" t="str">
        <f ca="1">CELL("address",'6 forces model'!$BC$118)</f>
        <v>'[Exemple_Expert_V2007.xlsx]6 forces model'!$BC$118</v>
      </c>
      <c r="BB17" s="22" t="b">
        <v>0</v>
      </c>
      <c r="BC17" s="22" t="b">
        <v>0</v>
      </c>
      <c r="BD17" s="22" t="s">
        <v>18</v>
      </c>
      <c r="BF17" s="22" t="s">
        <v>18</v>
      </c>
      <c r="BG17" s="22">
        <v>0</v>
      </c>
      <c r="BH17" s="22">
        <v>0</v>
      </c>
      <c r="BN17" s="22">
        <v>26.25</v>
      </c>
      <c r="BO17" s="22">
        <v>42.890493392944336</v>
      </c>
      <c r="BQ17" s="22">
        <v>100</v>
      </c>
      <c r="BS17" s="22">
        <v>100</v>
      </c>
      <c r="BT17" s="22">
        <v>0</v>
      </c>
      <c r="BU17" s="22">
        <v>0</v>
      </c>
      <c r="BV17" s="22">
        <v>0</v>
      </c>
      <c r="BW17" s="22">
        <v>0</v>
      </c>
      <c r="BX17" s="22">
        <v>238.9665985</v>
      </c>
      <c r="BY17" s="22" t="s">
        <v>16</v>
      </c>
    </row>
    <row r="18" spans="1:77">
      <c r="A18" s="22" t="str">
        <f ca="1">CELL("address",'6 forces model'!$IV$65536)</f>
        <v>'[Exemple_Expert_V2007.xlsx]6 forces model'!$IV$65536</v>
      </c>
      <c r="B18" s="22" t="str">
        <f ca="1">CELL("address",'6 forces model'!$AQ$10)</f>
        <v>'[Exemple_Expert_V2007.xlsx]6 forces model'!$AQ$10</v>
      </c>
      <c r="E18" s="22" t="s">
        <v>33</v>
      </c>
      <c r="H18" s="22">
        <v>1</v>
      </c>
      <c r="K18" s="22" t="str">
        <f ca="1">CELL("address",'6 forces model'!$BG$130)</f>
        <v>'[Exemple_Expert_V2007.xlsx]6 forces model'!$BG$130</v>
      </c>
      <c r="L18" s="22" t="b">
        <v>1</v>
      </c>
      <c r="M18" s="22" t="s">
        <v>36</v>
      </c>
      <c r="N18" s="22" t="str">
        <f ca="1">CELL("address",'6 forces model'!$BG$89)</f>
        <v>'[Exemple_Expert_V2007.xlsx]6 forces model'!$BG$89</v>
      </c>
      <c r="O18" s="22">
        <v>73.5</v>
      </c>
      <c r="P18" s="22">
        <v>26.25</v>
      </c>
      <c r="R18" s="22">
        <v>238.96659851074199</v>
      </c>
      <c r="S18" s="22">
        <v>248.25</v>
      </c>
      <c r="T18" s="22">
        <v>422.25</v>
      </c>
      <c r="U18" s="24">
        <v>40087.464016203703</v>
      </c>
      <c r="V18" s="22" t="b">
        <v>0</v>
      </c>
      <c r="W18" s="22">
        <v>1</v>
      </c>
      <c r="X18" s="22" t="b">
        <v>0</v>
      </c>
      <c r="Y18" s="22">
        <v>0</v>
      </c>
      <c r="Z18" s="22" t="b">
        <v>0</v>
      </c>
      <c r="AA18" s="22">
        <v>0</v>
      </c>
      <c r="AB18" s="22">
        <v>100</v>
      </c>
      <c r="AC18" s="22">
        <v>0</v>
      </c>
      <c r="AD18" s="22">
        <v>20</v>
      </c>
      <c r="AE18" s="22" t="b">
        <v>1</v>
      </c>
      <c r="AF18" s="22" t="s">
        <v>37</v>
      </c>
      <c r="AG18" s="22" t="s">
        <v>38</v>
      </c>
      <c r="AI18" s="22" t="b">
        <v>1</v>
      </c>
      <c r="AJ18" s="22" t="s">
        <v>33</v>
      </c>
      <c r="AK18" s="22">
        <v>0</v>
      </c>
      <c r="AL18" s="22">
        <v>0</v>
      </c>
      <c r="AM18" s="22">
        <v>0</v>
      </c>
      <c r="AN18" s="22">
        <v>0</v>
      </c>
      <c r="AO18" s="22" t="s">
        <v>33</v>
      </c>
      <c r="AP18" s="22" t="b">
        <v>0</v>
      </c>
      <c r="AQ18" s="22">
        <v>0</v>
      </c>
      <c r="AT18" s="22" t="b">
        <v>0</v>
      </c>
      <c r="AU18" s="22">
        <v>0</v>
      </c>
      <c r="AZ18" s="22" t="b">
        <v>0</v>
      </c>
      <c r="BA18" s="22" t="str">
        <f ca="1">CELL("address",'6 forces model'!$BG$118)</f>
        <v>'[Exemple_Expert_V2007.xlsx]6 forces model'!$BG$118</v>
      </c>
      <c r="BB18" s="22" t="b">
        <v>0</v>
      </c>
      <c r="BC18" s="22" t="b">
        <v>0</v>
      </c>
      <c r="BD18" s="22" t="s">
        <v>18</v>
      </c>
      <c r="BF18" s="22" t="s">
        <v>18</v>
      </c>
      <c r="BG18" s="22">
        <v>0</v>
      </c>
      <c r="BH18" s="22">
        <v>0</v>
      </c>
      <c r="BN18" s="22">
        <v>26.25</v>
      </c>
      <c r="BO18" s="22">
        <v>14.7</v>
      </c>
      <c r="BQ18" s="22">
        <v>100</v>
      </c>
      <c r="BS18" s="22">
        <v>100</v>
      </c>
      <c r="BT18" s="22">
        <v>0</v>
      </c>
      <c r="BU18" s="22">
        <v>0</v>
      </c>
      <c r="BV18" s="22">
        <v>0</v>
      </c>
      <c r="BW18" s="22">
        <v>0</v>
      </c>
      <c r="BX18" s="22">
        <v>238.9665985</v>
      </c>
      <c r="BY18" s="22" t="s">
        <v>16</v>
      </c>
    </row>
    <row r="19" spans="1:77">
      <c r="A19" s="22" t="str">
        <f ca="1">CELL("address",'6 forces model'!$IV$65536)</f>
        <v>'[Exemple_Expert_V2007.xlsx]6 forces model'!$IV$65536</v>
      </c>
      <c r="B19" s="22" t="str">
        <f ca="1">CELL("address",'6 forces model'!$AQ$11)</f>
        <v>'[Exemple_Expert_V2007.xlsx]6 forces model'!$AQ$11</v>
      </c>
      <c r="E19" s="22" t="s">
        <v>34</v>
      </c>
      <c r="H19" s="22">
        <v>1</v>
      </c>
      <c r="K19" s="22" t="str">
        <f ca="1">CELL("address",'6 forces model'!$BC$131)</f>
        <v>'[Exemple_Expert_V2007.xlsx]6 forces model'!$BC$131</v>
      </c>
      <c r="L19" s="22" t="b">
        <v>1</v>
      </c>
      <c r="M19" s="22" t="s">
        <v>36</v>
      </c>
      <c r="N19" s="22" t="str">
        <f ca="1">CELL("address",'6 forces model'!$BC$90)</f>
        <v>'[Exemple_Expert_V2007.xlsx]6 forces model'!$BC$90</v>
      </c>
      <c r="O19" s="22">
        <v>73.5</v>
      </c>
      <c r="P19" s="22">
        <v>26.25</v>
      </c>
      <c r="R19" s="22">
        <v>299.57061767578102</v>
      </c>
      <c r="S19" s="22">
        <v>436.5</v>
      </c>
      <c r="T19" s="22">
        <v>145.5</v>
      </c>
      <c r="U19" s="24">
        <v>40087.462337962963</v>
      </c>
      <c r="V19" s="22" t="b">
        <v>0</v>
      </c>
      <c r="W19" s="22">
        <v>1</v>
      </c>
      <c r="X19" s="22" t="b">
        <v>0</v>
      </c>
      <c r="Y19" s="22">
        <v>0</v>
      </c>
      <c r="Z19" s="22" t="b">
        <v>0</v>
      </c>
      <c r="AA19" s="22">
        <v>0</v>
      </c>
      <c r="AB19" s="22">
        <v>100</v>
      </c>
      <c r="AC19" s="22">
        <v>0</v>
      </c>
      <c r="AD19" s="22">
        <v>100</v>
      </c>
      <c r="AE19" s="22" t="b">
        <v>1</v>
      </c>
      <c r="AF19" s="22" t="s">
        <v>37</v>
      </c>
      <c r="AG19" s="22" t="s">
        <v>38</v>
      </c>
      <c r="AI19" s="22" t="b">
        <v>1</v>
      </c>
      <c r="AJ19" s="22" t="s">
        <v>34</v>
      </c>
      <c r="AK19" s="22">
        <v>0</v>
      </c>
      <c r="AL19" s="22">
        <v>0</v>
      </c>
      <c r="AM19" s="22">
        <v>0</v>
      </c>
      <c r="AN19" s="22">
        <v>0</v>
      </c>
      <c r="AO19" s="22" t="s">
        <v>34</v>
      </c>
      <c r="AP19" s="22" t="b">
        <v>0</v>
      </c>
      <c r="AQ19" s="22">
        <v>0</v>
      </c>
      <c r="AT19" s="22" t="b">
        <v>0</v>
      </c>
      <c r="AU19" s="22">
        <v>0</v>
      </c>
      <c r="AZ19" s="22" t="b">
        <v>0</v>
      </c>
      <c r="BA19" s="22" t="str">
        <f ca="1">CELL("address",'6 forces model'!$BC$119)</f>
        <v>'[Exemple_Expert_V2007.xlsx]6 forces model'!$BC$119</v>
      </c>
      <c r="BB19" s="22" t="b">
        <v>0</v>
      </c>
      <c r="BC19" s="22" t="b">
        <v>0</v>
      </c>
      <c r="BD19" s="22" t="s">
        <v>18</v>
      </c>
      <c r="BF19" s="22" t="s">
        <v>18</v>
      </c>
      <c r="BG19" s="22">
        <v>0</v>
      </c>
      <c r="BH19" s="22">
        <v>0</v>
      </c>
      <c r="BN19" s="22">
        <v>26.25</v>
      </c>
      <c r="BO19" s="22">
        <v>71.99803352355957</v>
      </c>
      <c r="BQ19" s="22">
        <v>100</v>
      </c>
      <c r="BS19" s="22">
        <v>100</v>
      </c>
      <c r="BT19" s="22">
        <v>0</v>
      </c>
      <c r="BU19" s="22">
        <v>0</v>
      </c>
      <c r="BV19" s="22">
        <v>0</v>
      </c>
      <c r="BW19" s="22">
        <v>0</v>
      </c>
      <c r="BX19" s="22">
        <v>299.57061770000001</v>
      </c>
      <c r="BY19" s="22" t="s">
        <v>16</v>
      </c>
    </row>
    <row r="20" spans="1:77">
      <c r="A20" s="22" t="str">
        <f ca="1">CELL("address",'6 forces model'!$IV$65536)</f>
        <v>'[Exemple_Expert_V2007.xlsx]6 forces model'!$IV$65536</v>
      </c>
      <c r="B20" s="22" t="str">
        <f ca="1">CELL("address",'6 forces model'!$AQ$11)</f>
        <v>'[Exemple_Expert_V2007.xlsx]6 forces model'!$AQ$11</v>
      </c>
      <c r="E20" s="22" t="s">
        <v>35</v>
      </c>
      <c r="H20" s="22">
        <v>1</v>
      </c>
      <c r="K20" s="22" t="str">
        <f ca="1">CELL("address",'6 forces model'!$BG$131)</f>
        <v>'[Exemple_Expert_V2007.xlsx]6 forces model'!$BG$131</v>
      </c>
      <c r="L20" s="22" t="b">
        <v>1</v>
      </c>
      <c r="M20" s="22" t="s">
        <v>36</v>
      </c>
      <c r="N20" s="22" t="str">
        <f ca="1">CELL("address",'6 forces model'!$BG$90)</f>
        <v>'[Exemple_Expert_V2007.xlsx]6 forces model'!$BG$90</v>
      </c>
      <c r="O20" s="22">
        <v>73.5</v>
      </c>
      <c r="P20" s="22">
        <v>26.25</v>
      </c>
      <c r="R20" s="22">
        <v>299.57061767578102</v>
      </c>
      <c r="S20" s="22">
        <v>247.5</v>
      </c>
      <c r="T20" s="22">
        <v>359.25</v>
      </c>
      <c r="U20" s="24">
        <v>40087.464236111111</v>
      </c>
      <c r="V20" s="22" t="b">
        <v>0</v>
      </c>
      <c r="W20" s="22">
        <v>1</v>
      </c>
      <c r="X20" s="22" t="b">
        <v>0</v>
      </c>
      <c r="Y20" s="22">
        <v>0</v>
      </c>
      <c r="Z20" s="22" t="b">
        <v>0</v>
      </c>
      <c r="AA20" s="22">
        <v>0</v>
      </c>
      <c r="AB20" s="22">
        <v>100</v>
      </c>
      <c r="AC20" s="22">
        <v>0</v>
      </c>
      <c r="AD20" s="22">
        <v>100</v>
      </c>
      <c r="AE20" s="22" t="b">
        <v>1</v>
      </c>
      <c r="AF20" s="22" t="s">
        <v>37</v>
      </c>
      <c r="AG20" s="22" t="s">
        <v>38</v>
      </c>
      <c r="AI20" s="22" t="b">
        <v>1</v>
      </c>
      <c r="AJ20" s="22" t="s">
        <v>35</v>
      </c>
      <c r="AK20" s="22">
        <v>0</v>
      </c>
      <c r="AL20" s="22">
        <v>0</v>
      </c>
      <c r="AM20" s="22">
        <v>0</v>
      </c>
      <c r="AN20" s="22">
        <v>0</v>
      </c>
      <c r="AO20" s="22" t="s">
        <v>35</v>
      </c>
      <c r="AP20" s="22" t="b">
        <v>0</v>
      </c>
      <c r="AQ20" s="22">
        <v>0</v>
      </c>
      <c r="AT20" s="22" t="b">
        <v>0</v>
      </c>
      <c r="AU20" s="22">
        <v>0</v>
      </c>
      <c r="AZ20" s="22" t="b">
        <v>0</v>
      </c>
      <c r="BA20" s="22" t="str">
        <f ca="1">CELL("address",'6 forces model'!$BG$119)</f>
        <v>'[Exemple_Expert_V2007.xlsx]6 forces model'!$BG$119</v>
      </c>
      <c r="BB20" s="22" t="b">
        <v>0</v>
      </c>
      <c r="BC20" s="22" t="b">
        <v>0</v>
      </c>
      <c r="BD20" s="22" t="s">
        <v>18</v>
      </c>
      <c r="BF20" s="22" t="s">
        <v>18</v>
      </c>
      <c r="BG20" s="22">
        <v>0</v>
      </c>
      <c r="BH20" s="22">
        <v>0</v>
      </c>
      <c r="BN20" s="22">
        <v>26.25</v>
      </c>
      <c r="BO20" s="22">
        <v>71.998424530029297</v>
      </c>
      <c r="BQ20" s="22">
        <v>100</v>
      </c>
      <c r="BS20" s="22">
        <v>100</v>
      </c>
      <c r="BT20" s="22">
        <v>0</v>
      </c>
      <c r="BU20" s="22">
        <v>0</v>
      </c>
      <c r="BV20" s="22">
        <v>0</v>
      </c>
      <c r="BW20" s="22">
        <v>0</v>
      </c>
      <c r="BX20" s="22">
        <v>299.57061770000001</v>
      </c>
      <c r="BY20" s="22" t="s">
        <v>16</v>
      </c>
    </row>
    <row r="21" spans="1:77">
      <c r="A21" s="22" t="str">
        <f ca="1">CELL("address",'6 forces model'!$IV$65536)</f>
        <v>'[Exemple_Expert_V2007.xlsx]6 forces model'!$IV$65536</v>
      </c>
      <c r="E21" s="22" t="s">
        <v>40</v>
      </c>
      <c r="H21" s="22">
        <v>1</v>
      </c>
      <c r="L21" s="22" t="b">
        <v>1</v>
      </c>
      <c r="M21" s="22" t="s">
        <v>41</v>
      </c>
      <c r="O21" s="22">
        <v>47</v>
      </c>
      <c r="P21" s="22">
        <v>53</v>
      </c>
      <c r="R21" s="22">
        <v>0</v>
      </c>
      <c r="S21" s="22">
        <v>100</v>
      </c>
      <c r="T21" s="22">
        <v>190</v>
      </c>
      <c r="U21" s="24">
        <v>40087.496365740742</v>
      </c>
      <c r="V21" s="22" t="b">
        <v>0</v>
      </c>
      <c r="W21" s="22">
        <v>1</v>
      </c>
      <c r="X21" s="22" t="b">
        <v>0</v>
      </c>
      <c r="Y21" s="22">
        <v>0</v>
      </c>
      <c r="Z21" s="22" t="b">
        <v>0</v>
      </c>
      <c r="AA21" s="22">
        <v>0</v>
      </c>
      <c r="AB21" s="22">
        <v>100</v>
      </c>
      <c r="AC21" s="22">
        <v>0</v>
      </c>
      <c r="AD21" s="22">
        <v>100</v>
      </c>
      <c r="AE21" s="22" t="b">
        <v>0</v>
      </c>
      <c r="AI21" s="22" t="b">
        <v>1</v>
      </c>
      <c r="AJ21" s="22" t="s">
        <v>40</v>
      </c>
      <c r="AK21" s="22">
        <v>0</v>
      </c>
      <c r="AL21" s="22">
        <v>0</v>
      </c>
      <c r="AM21" s="22">
        <v>0</v>
      </c>
      <c r="AN21" s="22">
        <v>0</v>
      </c>
      <c r="AO21" s="22" t="s">
        <v>40</v>
      </c>
      <c r="AP21" s="22" t="b">
        <v>0</v>
      </c>
      <c r="AQ21" s="22">
        <v>0</v>
      </c>
      <c r="AT21" s="22" t="b">
        <v>0</v>
      </c>
      <c r="AU21" s="22">
        <v>0</v>
      </c>
      <c r="AY21" s="22" t="str">
        <f ca="1">CELL("address",'6 forces model'!$AY$83)</f>
        <v>'[Exemple_Expert_V2007.xlsx]6 forces model'!$AY$83</v>
      </c>
      <c r="AZ21" s="22" t="b">
        <v>0</v>
      </c>
      <c r="BB21" s="22" t="b">
        <v>0</v>
      </c>
      <c r="BC21" s="22" t="b">
        <v>0</v>
      </c>
      <c r="BD21" s="22" t="s">
        <v>18</v>
      </c>
      <c r="BF21" s="22" t="s">
        <v>18</v>
      </c>
      <c r="BG21" s="22">
        <v>0</v>
      </c>
      <c r="BH21" s="22">
        <v>0</v>
      </c>
      <c r="BN21" s="22">
        <v>0</v>
      </c>
      <c r="BO21" s="22">
        <v>0</v>
      </c>
      <c r="BQ21" s="22">
        <v>100</v>
      </c>
      <c r="BS21" s="22">
        <v>100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 t="s">
        <v>16</v>
      </c>
    </row>
    <row r="22" spans="1:77">
      <c r="A22" s="22" t="str">
        <f ca="1">CELL("address",'6 forces model'!$IV$65536)</f>
        <v>'[Exemple_Expert_V2007.xlsx]6 forces model'!$IV$65536</v>
      </c>
      <c r="E22" s="22" t="s">
        <v>42</v>
      </c>
      <c r="H22" s="22">
        <v>1</v>
      </c>
      <c r="L22" s="22" t="b">
        <v>1</v>
      </c>
      <c r="M22" s="22" t="s">
        <v>41</v>
      </c>
      <c r="O22" s="22">
        <v>47</v>
      </c>
      <c r="P22" s="22">
        <v>53</v>
      </c>
      <c r="R22" s="22">
        <v>0</v>
      </c>
      <c r="S22" s="22">
        <v>478</v>
      </c>
      <c r="T22" s="22">
        <v>190</v>
      </c>
      <c r="U22" s="24">
        <v>40087.496851851851</v>
      </c>
      <c r="V22" s="22" t="b">
        <v>0</v>
      </c>
      <c r="W22" s="22">
        <v>1</v>
      </c>
      <c r="X22" s="22" t="b">
        <v>0</v>
      </c>
      <c r="Y22" s="22">
        <v>0</v>
      </c>
      <c r="Z22" s="22" t="b">
        <v>0</v>
      </c>
      <c r="AA22" s="22">
        <v>0</v>
      </c>
      <c r="AB22" s="22">
        <v>100</v>
      </c>
      <c r="AC22" s="22">
        <v>0</v>
      </c>
      <c r="AD22" s="22">
        <v>100</v>
      </c>
      <c r="AE22" s="22" t="b">
        <v>0</v>
      </c>
      <c r="AI22" s="22" t="b">
        <v>1</v>
      </c>
      <c r="AJ22" s="22" t="s">
        <v>42</v>
      </c>
      <c r="AK22" s="22">
        <v>0</v>
      </c>
      <c r="AL22" s="22">
        <v>0</v>
      </c>
      <c r="AM22" s="22">
        <v>0</v>
      </c>
      <c r="AN22" s="22">
        <v>0</v>
      </c>
      <c r="AO22" s="22" t="s">
        <v>42</v>
      </c>
      <c r="AP22" s="22" t="b">
        <v>0</v>
      </c>
      <c r="AQ22" s="22">
        <v>0</v>
      </c>
      <c r="AT22" s="22" t="b">
        <v>0</v>
      </c>
      <c r="AU22" s="22">
        <v>0</v>
      </c>
      <c r="AY22" s="22" t="str">
        <f ca="1">CELL("address",'6 forces model'!$BC$83)</f>
        <v>'[Exemple_Expert_V2007.xlsx]6 forces model'!$BC$83</v>
      </c>
      <c r="AZ22" s="22" t="b">
        <v>0</v>
      </c>
      <c r="BB22" s="22" t="b">
        <v>0</v>
      </c>
      <c r="BC22" s="22" t="b">
        <v>0</v>
      </c>
      <c r="BD22" s="22" t="s">
        <v>18</v>
      </c>
      <c r="BF22" s="22" t="s">
        <v>18</v>
      </c>
      <c r="BG22" s="22">
        <v>0</v>
      </c>
      <c r="BH22" s="22">
        <v>0</v>
      </c>
      <c r="BN22" s="22">
        <v>0</v>
      </c>
      <c r="BO22" s="22">
        <v>0</v>
      </c>
      <c r="BQ22" s="22">
        <v>100</v>
      </c>
      <c r="BS22" s="22">
        <v>100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 t="s">
        <v>16</v>
      </c>
    </row>
    <row r="23" spans="1:77">
      <c r="A23" s="22" t="str">
        <f ca="1">CELL("address",'6 forces model'!$IV$65536)</f>
        <v>'[Exemple_Expert_V2007.xlsx]6 forces model'!$IV$65536</v>
      </c>
      <c r="E23" s="22" t="s">
        <v>43</v>
      </c>
      <c r="H23" s="22">
        <v>1</v>
      </c>
      <c r="L23" s="22" t="b">
        <v>1</v>
      </c>
      <c r="M23" s="22" t="s">
        <v>41</v>
      </c>
      <c r="O23" s="22">
        <v>47</v>
      </c>
      <c r="P23" s="22">
        <v>53</v>
      </c>
      <c r="R23" s="22">
        <v>0</v>
      </c>
      <c r="S23" s="22">
        <v>289</v>
      </c>
      <c r="T23" s="22">
        <v>404</v>
      </c>
      <c r="U23" s="24">
        <v>40087.497013888889</v>
      </c>
      <c r="V23" s="22" t="b">
        <v>0</v>
      </c>
      <c r="W23" s="22">
        <v>1</v>
      </c>
      <c r="X23" s="22" t="b">
        <v>0</v>
      </c>
      <c r="Y23" s="22">
        <v>0</v>
      </c>
      <c r="Z23" s="22" t="b">
        <v>0</v>
      </c>
      <c r="AA23" s="22">
        <v>0</v>
      </c>
      <c r="AB23" s="22">
        <v>100</v>
      </c>
      <c r="AC23" s="22">
        <v>0</v>
      </c>
      <c r="AD23" s="22">
        <v>100</v>
      </c>
      <c r="AE23" s="22" t="b">
        <v>0</v>
      </c>
      <c r="AI23" s="22" t="b">
        <v>1</v>
      </c>
      <c r="AJ23" s="22" t="s">
        <v>43</v>
      </c>
      <c r="AK23" s="22">
        <v>0</v>
      </c>
      <c r="AL23" s="22">
        <v>0</v>
      </c>
      <c r="AM23" s="22">
        <v>0</v>
      </c>
      <c r="AN23" s="22">
        <v>0</v>
      </c>
      <c r="AO23" s="22" t="s">
        <v>43</v>
      </c>
      <c r="AP23" s="22" t="b">
        <v>0</v>
      </c>
      <c r="AQ23" s="22">
        <v>0</v>
      </c>
      <c r="AT23" s="22" t="b">
        <v>0</v>
      </c>
      <c r="AU23" s="22">
        <v>0</v>
      </c>
      <c r="AY23" s="22" t="str">
        <f ca="1">CELL("address",'6 forces model'!$BG$83)</f>
        <v>'[Exemple_Expert_V2007.xlsx]6 forces model'!$BG$83</v>
      </c>
      <c r="AZ23" s="22" t="b">
        <v>0</v>
      </c>
      <c r="BB23" s="22" t="b">
        <v>0</v>
      </c>
      <c r="BC23" s="22" t="b">
        <v>0</v>
      </c>
      <c r="BD23" s="22" t="s">
        <v>18</v>
      </c>
      <c r="BF23" s="22" t="s">
        <v>18</v>
      </c>
      <c r="BG23" s="22">
        <v>0</v>
      </c>
      <c r="BH23" s="22">
        <v>0</v>
      </c>
      <c r="BN23" s="22">
        <v>0</v>
      </c>
      <c r="BO23" s="22">
        <v>0</v>
      </c>
      <c r="BQ23" s="22">
        <v>100</v>
      </c>
      <c r="BS23" s="22">
        <v>100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 t="s">
        <v>16</v>
      </c>
    </row>
    <row r="24" spans="1:77">
      <c r="A24" s="22" t="str">
        <f ca="1">CELL("address",'6 forces model'!$IV$65536)</f>
        <v>'[Exemple_Expert_V2007.xlsx]6 forces model'!$IV$65536</v>
      </c>
      <c r="B24" s="22" t="str">
        <f ca="1">CELL("address",'6 forces model'!$AQ$91)</f>
        <v>'[Exemple_Expert_V2007.xlsx]6 forces model'!$AQ$91</v>
      </c>
      <c r="E24" s="22" t="s">
        <v>49</v>
      </c>
      <c r="H24" s="22">
        <v>1</v>
      </c>
      <c r="L24" s="22" t="b">
        <v>1</v>
      </c>
      <c r="M24" s="22" t="s">
        <v>47</v>
      </c>
      <c r="N24" s="22" t="str">
        <f ca="1">CELL("address",'6 forces model'!$AY$91)</f>
        <v>'[Exemple_Expert_V2007.xlsx]6 forces model'!$AY$91</v>
      </c>
      <c r="O24" s="22">
        <v>14</v>
      </c>
      <c r="P24" s="22">
        <v>79</v>
      </c>
      <c r="R24" s="22">
        <v>0</v>
      </c>
      <c r="S24" s="22">
        <v>425</v>
      </c>
      <c r="T24" s="22">
        <v>1310</v>
      </c>
      <c r="U24" s="24">
        <v>40091.427615740744</v>
      </c>
      <c r="V24" s="22" t="b">
        <v>0</v>
      </c>
      <c r="W24" s="22">
        <v>1</v>
      </c>
      <c r="X24" s="22" t="b">
        <v>0</v>
      </c>
      <c r="Y24" s="22">
        <v>0</v>
      </c>
      <c r="Z24" s="22" t="b">
        <v>0</v>
      </c>
      <c r="AA24" s="22">
        <v>0</v>
      </c>
      <c r="AB24" s="22">
        <v>100</v>
      </c>
      <c r="AC24" s="22">
        <v>0</v>
      </c>
      <c r="AD24" s="22">
        <v>29</v>
      </c>
      <c r="AE24" s="22" t="b">
        <v>1</v>
      </c>
      <c r="AF24" s="22" t="s">
        <v>37</v>
      </c>
      <c r="AG24" s="22" t="s">
        <v>48</v>
      </c>
      <c r="AI24" s="22" t="b">
        <v>1</v>
      </c>
      <c r="AJ24" s="22" t="s">
        <v>49</v>
      </c>
      <c r="AK24" s="22">
        <v>0</v>
      </c>
      <c r="AL24" s="22">
        <v>0</v>
      </c>
      <c r="AM24" s="22">
        <v>0</v>
      </c>
      <c r="AN24" s="22">
        <v>0</v>
      </c>
      <c r="AO24" s="22" t="s">
        <v>49</v>
      </c>
      <c r="AP24" s="22" t="b">
        <v>0</v>
      </c>
      <c r="AQ24" s="22">
        <v>0</v>
      </c>
      <c r="AT24" s="22" t="b">
        <v>0</v>
      </c>
      <c r="AU24" s="22">
        <v>0</v>
      </c>
      <c r="AY24" s="22" t="str">
        <f ca="1">CELL("address",'6 forces model'!$AY$14)</f>
        <v>'[Exemple_Expert_V2007.xlsx]6 forces model'!$AY$14</v>
      </c>
      <c r="AZ24" s="22" t="b">
        <v>0</v>
      </c>
      <c r="BB24" s="22" t="b">
        <v>0</v>
      </c>
      <c r="BC24" s="22" t="b">
        <v>0</v>
      </c>
      <c r="BD24" s="22" t="s">
        <v>18</v>
      </c>
      <c r="BF24" s="22" t="s">
        <v>18</v>
      </c>
      <c r="BG24" s="22">
        <v>0</v>
      </c>
      <c r="BH24" s="22">
        <v>0</v>
      </c>
      <c r="BN24" s="22">
        <v>22.950102627277374</v>
      </c>
      <c r="BO24" s="22">
        <v>14.25</v>
      </c>
      <c r="BQ24" s="22">
        <v>100</v>
      </c>
      <c r="BS24" s="22">
        <v>100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 t="s">
        <v>16</v>
      </c>
    </row>
    <row r="25" spans="1:77">
      <c r="A25" s="22" t="str">
        <f ca="1">CELL("address",'6 forces model'!$IV$65536)</f>
        <v>'[Exemple_Expert_V2007.xlsx]6 forces model'!$IV$65536</v>
      </c>
      <c r="B25" s="22" t="str">
        <f ca="1">CELL("address",'6 forces model'!$AQ$92)</f>
        <v>'[Exemple_Expert_V2007.xlsx]6 forces model'!$AQ$92</v>
      </c>
      <c r="E25" s="22" t="s">
        <v>52</v>
      </c>
      <c r="H25" s="22">
        <v>1</v>
      </c>
      <c r="L25" s="22" t="b">
        <v>1</v>
      </c>
      <c r="M25" s="22" t="s">
        <v>47</v>
      </c>
      <c r="N25" s="22" t="str">
        <f ca="1">CELL("address",'6 forces model'!$AY$92)</f>
        <v>'[Exemple_Expert_V2007.xlsx]6 forces model'!$AY$92</v>
      </c>
      <c r="O25" s="22">
        <v>15</v>
      </c>
      <c r="P25" s="22">
        <v>79</v>
      </c>
      <c r="R25" s="22">
        <v>0</v>
      </c>
      <c r="S25" s="22">
        <v>425</v>
      </c>
      <c r="T25" s="22">
        <v>1324</v>
      </c>
      <c r="U25" s="24">
        <v>40091.428356481483</v>
      </c>
      <c r="V25" s="22" t="b">
        <v>0</v>
      </c>
      <c r="W25" s="22">
        <v>1</v>
      </c>
      <c r="X25" s="22" t="b">
        <v>0</v>
      </c>
      <c r="Y25" s="22">
        <v>0</v>
      </c>
      <c r="Z25" s="22" t="b">
        <v>0</v>
      </c>
      <c r="AA25" s="22">
        <v>0</v>
      </c>
      <c r="AB25" s="22">
        <v>100</v>
      </c>
      <c r="AC25" s="22">
        <v>0</v>
      </c>
      <c r="AD25" s="22">
        <v>83</v>
      </c>
      <c r="AE25" s="22" t="b">
        <v>1</v>
      </c>
      <c r="AF25" s="22" t="s">
        <v>37</v>
      </c>
      <c r="AG25" s="22" t="s">
        <v>48</v>
      </c>
      <c r="AI25" s="22" t="b">
        <v>1</v>
      </c>
      <c r="AJ25" s="22" t="s">
        <v>52</v>
      </c>
      <c r="AK25" s="22">
        <v>0</v>
      </c>
      <c r="AL25" s="22">
        <v>0</v>
      </c>
      <c r="AM25" s="22">
        <v>0</v>
      </c>
      <c r="AN25" s="22">
        <v>0</v>
      </c>
      <c r="AO25" s="22" t="s">
        <v>52</v>
      </c>
      <c r="AP25" s="22" t="b">
        <v>0</v>
      </c>
      <c r="AQ25" s="22">
        <v>0</v>
      </c>
      <c r="AT25" s="22" t="b">
        <v>0</v>
      </c>
      <c r="AU25" s="22">
        <v>0</v>
      </c>
      <c r="AY25" s="22" t="str">
        <f ca="1">CELL("address",'6 forces model'!$AY$15)</f>
        <v>'[Exemple_Expert_V2007.xlsx]6 forces model'!$AY$15</v>
      </c>
      <c r="AZ25" s="22" t="b">
        <v>0</v>
      </c>
      <c r="BB25" s="22" t="b">
        <v>0</v>
      </c>
      <c r="BC25" s="22" t="b">
        <v>0</v>
      </c>
      <c r="BD25" s="22" t="s">
        <v>18</v>
      </c>
      <c r="BF25" s="22" t="s">
        <v>18</v>
      </c>
      <c r="BG25" s="22">
        <v>0</v>
      </c>
      <c r="BH25" s="22">
        <v>0</v>
      </c>
      <c r="BN25" s="22">
        <v>65.361847763061519</v>
      </c>
      <c r="BO25" s="22">
        <v>15</v>
      </c>
      <c r="BQ25" s="22">
        <v>100</v>
      </c>
      <c r="BS25" s="22">
        <v>100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 t="s">
        <v>16</v>
      </c>
    </row>
    <row r="26" spans="1:77">
      <c r="A26" s="22" t="str">
        <f ca="1">CELL("address",'6 forces model'!$IV$65536)</f>
        <v>'[Exemple_Expert_V2007.xlsx]6 forces model'!$IV$65536</v>
      </c>
      <c r="B26" s="22" t="str">
        <f ca="1">CELL("address",'6 forces model'!$AQ$93)</f>
        <v>'[Exemple_Expert_V2007.xlsx]6 forces model'!$AQ$93</v>
      </c>
      <c r="E26" s="22" t="s">
        <v>53</v>
      </c>
      <c r="H26" s="22">
        <v>1</v>
      </c>
      <c r="L26" s="22" t="b">
        <v>1</v>
      </c>
      <c r="M26" s="22" t="s">
        <v>47</v>
      </c>
      <c r="N26" s="22" t="str">
        <f ca="1">CELL("address",'6 forces model'!$AY$93)</f>
        <v>'[Exemple_Expert_V2007.xlsx]6 forces model'!$AY$93</v>
      </c>
      <c r="O26" s="22">
        <v>15</v>
      </c>
      <c r="P26" s="22">
        <v>79</v>
      </c>
      <c r="R26" s="22">
        <v>0</v>
      </c>
      <c r="S26" s="22">
        <v>425</v>
      </c>
      <c r="T26" s="22">
        <v>1338</v>
      </c>
      <c r="U26" s="24">
        <v>40091.442499999997</v>
      </c>
      <c r="V26" s="22" t="b">
        <v>0</v>
      </c>
      <c r="W26" s="22">
        <v>1</v>
      </c>
      <c r="X26" s="22" t="b">
        <v>0</v>
      </c>
      <c r="Y26" s="22">
        <v>35</v>
      </c>
      <c r="Z26" s="22" t="b">
        <v>0</v>
      </c>
      <c r="AA26" s="22">
        <v>0</v>
      </c>
      <c r="AB26" s="22">
        <v>100</v>
      </c>
      <c r="AC26" s="22">
        <v>0</v>
      </c>
      <c r="AD26" s="22">
        <v>69</v>
      </c>
      <c r="AE26" s="22" t="b">
        <v>1</v>
      </c>
      <c r="AF26" s="22" t="s">
        <v>37</v>
      </c>
      <c r="AG26" s="22" t="s">
        <v>48</v>
      </c>
      <c r="AI26" s="22" t="b">
        <v>1</v>
      </c>
      <c r="AJ26" s="22" t="s">
        <v>53</v>
      </c>
      <c r="AK26" s="22">
        <v>0</v>
      </c>
      <c r="AL26" s="22">
        <v>0</v>
      </c>
      <c r="AM26" s="22">
        <v>0</v>
      </c>
      <c r="AN26" s="22">
        <v>0</v>
      </c>
      <c r="AO26" s="22" t="s">
        <v>53</v>
      </c>
      <c r="AP26" s="22" t="b">
        <v>0</v>
      </c>
      <c r="AQ26" s="22">
        <v>0</v>
      </c>
      <c r="AT26" s="22" t="b">
        <v>0</v>
      </c>
      <c r="AU26" s="22">
        <v>0</v>
      </c>
      <c r="AY26" s="22" t="str">
        <f ca="1">CELL("address",'6 forces model'!$AY$16)</f>
        <v>'[Exemple_Expert_V2007.xlsx]6 forces model'!$AY$16</v>
      </c>
      <c r="AZ26" s="22" t="b">
        <v>0</v>
      </c>
      <c r="BB26" s="22" t="b">
        <v>0</v>
      </c>
      <c r="BC26" s="22" t="b">
        <v>0</v>
      </c>
      <c r="BD26" s="22" t="s">
        <v>18</v>
      </c>
      <c r="BF26" s="22" t="s">
        <v>18</v>
      </c>
      <c r="BG26" s="22">
        <v>0</v>
      </c>
      <c r="BH26" s="22">
        <v>0</v>
      </c>
      <c r="BN26" s="22">
        <v>54.372999758333776</v>
      </c>
      <c r="BO26" s="22">
        <v>15</v>
      </c>
      <c r="BQ26" s="22">
        <v>100</v>
      </c>
      <c r="BS26" s="22">
        <v>100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 t="s">
        <v>16</v>
      </c>
    </row>
    <row r="27" spans="1:77">
      <c r="A27" s="22" t="str">
        <f ca="1">CELL("address",'6 forces model'!$IV$65536)</f>
        <v>'[Exemple_Expert_V2007.xlsx]6 forces model'!$IV$65536</v>
      </c>
      <c r="B27" s="22" t="str">
        <f ca="1">CELL("address",'6 forces model'!$AQ$91)</f>
        <v>'[Exemple_Expert_V2007.xlsx]6 forces model'!$AQ$91</v>
      </c>
      <c r="E27" s="22" t="s">
        <v>54</v>
      </c>
      <c r="H27" s="22">
        <v>1</v>
      </c>
      <c r="L27" s="22" t="b">
        <v>1</v>
      </c>
      <c r="M27" s="22" t="s">
        <v>47</v>
      </c>
      <c r="N27" s="22" t="str">
        <f ca="1">CELL("address",'6 forces model'!$BC$91)</f>
        <v>'[Exemple_Expert_V2007.xlsx]6 forces model'!$BC$91</v>
      </c>
      <c r="O27" s="22">
        <v>15</v>
      </c>
      <c r="P27" s="22">
        <v>79</v>
      </c>
      <c r="R27" s="22">
        <v>0</v>
      </c>
      <c r="S27" s="22">
        <v>425</v>
      </c>
      <c r="T27" s="22">
        <v>1310</v>
      </c>
      <c r="U27" s="24">
        <v>40091.427835648145</v>
      </c>
      <c r="V27" s="22" t="b">
        <v>0</v>
      </c>
      <c r="W27" s="22">
        <v>1</v>
      </c>
      <c r="X27" s="22" t="b">
        <v>0</v>
      </c>
      <c r="Y27" s="22">
        <v>0</v>
      </c>
      <c r="Z27" s="22" t="b">
        <v>0</v>
      </c>
      <c r="AA27" s="22">
        <v>0</v>
      </c>
      <c r="AB27" s="22">
        <v>100</v>
      </c>
      <c r="AC27" s="22">
        <v>0</v>
      </c>
      <c r="AD27" s="22">
        <v>60</v>
      </c>
      <c r="AE27" s="22" t="b">
        <v>1</v>
      </c>
      <c r="AF27" s="22" t="s">
        <v>37</v>
      </c>
      <c r="AG27" s="22" t="s">
        <v>48</v>
      </c>
      <c r="AI27" s="22" t="b">
        <v>1</v>
      </c>
      <c r="AJ27" s="22" t="s">
        <v>54</v>
      </c>
      <c r="AK27" s="22">
        <v>0</v>
      </c>
      <c r="AL27" s="22">
        <v>0</v>
      </c>
      <c r="AM27" s="22">
        <v>0</v>
      </c>
      <c r="AN27" s="22">
        <v>0</v>
      </c>
      <c r="AO27" s="22" t="s">
        <v>54</v>
      </c>
      <c r="AP27" s="22" t="b">
        <v>0</v>
      </c>
      <c r="AQ27" s="22">
        <v>0</v>
      </c>
      <c r="AT27" s="22" t="b">
        <v>0</v>
      </c>
      <c r="AU27" s="22">
        <v>0</v>
      </c>
      <c r="AY27" s="22" t="str">
        <f ca="1">CELL("address",'6 forces model'!$BC$14)</f>
        <v>'[Exemple_Expert_V2007.xlsx]6 forces model'!$BC$14</v>
      </c>
      <c r="AZ27" s="22" t="b">
        <v>0</v>
      </c>
      <c r="BB27" s="22" t="b">
        <v>0</v>
      </c>
      <c r="BC27" s="22" t="b">
        <v>0</v>
      </c>
      <c r="BD27" s="22" t="s">
        <v>18</v>
      </c>
      <c r="BF27" s="22" t="s">
        <v>18</v>
      </c>
      <c r="BG27" s="22">
        <v>0</v>
      </c>
      <c r="BH27" s="22">
        <v>0</v>
      </c>
      <c r="BN27" s="22">
        <v>47.280736287434898</v>
      </c>
      <c r="BO27" s="22">
        <v>15</v>
      </c>
      <c r="BQ27" s="22">
        <v>100</v>
      </c>
      <c r="BS27" s="22">
        <v>100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 t="s">
        <v>16</v>
      </c>
    </row>
    <row r="28" spans="1:77">
      <c r="A28" s="22" t="str">
        <f ca="1">CELL("address",'6 forces model'!$IV$65536)</f>
        <v>'[Exemple_Expert_V2007.xlsx]6 forces model'!$IV$65536</v>
      </c>
      <c r="B28" s="22" t="str">
        <f ca="1">CELL("address",'6 forces model'!$AQ$92)</f>
        <v>'[Exemple_Expert_V2007.xlsx]6 forces model'!$AQ$92</v>
      </c>
      <c r="E28" s="22" t="s">
        <v>55</v>
      </c>
      <c r="H28" s="22">
        <v>1</v>
      </c>
      <c r="L28" s="22" t="b">
        <v>1</v>
      </c>
      <c r="M28" s="22" t="s">
        <v>47</v>
      </c>
      <c r="N28" s="22" t="str">
        <f ca="1">CELL("address",'6 forces model'!$BC$92)</f>
        <v>'[Exemple_Expert_V2007.xlsx]6 forces model'!$BC$92</v>
      </c>
      <c r="O28" s="22">
        <v>15</v>
      </c>
      <c r="P28" s="22">
        <v>79</v>
      </c>
      <c r="R28" s="22">
        <v>0</v>
      </c>
      <c r="S28" s="22">
        <v>425</v>
      </c>
      <c r="T28" s="22">
        <v>1324</v>
      </c>
      <c r="U28" s="24">
        <v>40091.428599537037</v>
      </c>
      <c r="V28" s="22" t="b">
        <v>0</v>
      </c>
      <c r="W28" s="22">
        <v>1</v>
      </c>
      <c r="X28" s="22" t="b">
        <v>0</v>
      </c>
      <c r="Y28" s="22">
        <v>0</v>
      </c>
      <c r="Z28" s="22" t="b">
        <v>0</v>
      </c>
      <c r="AA28" s="22">
        <v>0</v>
      </c>
      <c r="AB28" s="22">
        <v>100</v>
      </c>
      <c r="AC28" s="22">
        <v>0</v>
      </c>
      <c r="AD28" s="22">
        <v>33</v>
      </c>
      <c r="AE28" s="22" t="b">
        <v>1</v>
      </c>
      <c r="AF28" s="22" t="s">
        <v>37</v>
      </c>
      <c r="AG28" s="22" t="s">
        <v>48</v>
      </c>
      <c r="AI28" s="22" t="b">
        <v>1</v>
      </c>
      <c r="AJ28" s="22" t="s">
        <v>55</v>
      </c>
      <c r="AK28" s="22">
        <v>0</v>
      </c>
      <c r="AL28" s="22">
        <v>0</v>
      </c>
      <c r="AM28" s="22">
        <v>0</v>
      </c>
      <c r="AN28" s="22">
        <v>0</v>
      </c>
      <c r="AO28" s="22" t="s">
        <v>55</v>
      </c>
      <c r="AP28" s="22" t="b">
        <v>0</v>
      </c>
      <c r="AQ28" s="22">
        <v>0</v>
      </c>
      <c r="AT28" s="22" t="b">
        <v>0</v>
      </c>
      <c r="AU28" s="22">
        <v>0</v>
      </c>
      <c r="AY28" s="22" t="str">
        <f ca="1">CELL("address",'6 forces model'!$BC$15)</f>
        <v>'[Exemple_Expert_V2007.xlsx]6 forces model'!$BC$15</v>
      </c>
      <c r="AZ28" s="22" t="b">
        <v>0</v>
      </c>
      <c r="BB28" s="22" t="b">
        <v>0</v>
      </c>
      <c r="BC28" s="22" t="b">
        <v>0</v>
      </c>
      <c r="BD28" s="22" t="s">
        <v>18</v>
      </c>
      <c r="BF28" s="22" t="s">
        <v>18</v>
      </c>
      <c r="BG28" s="22">
        <v>0</v>
      </c>
      <c r="BH28" s="22">
        <v>0</v>
      </c>
      <c r="BN28" s="22">
        <v>26.004207458496094</v>
      </c>
      <c r="BO28" s="22">
        <v>15</v>
      </c>
      <c r="BQ28" s="22">
        <v>100</v>
      </c>
      <c r="BS28" s="22">
        <v>100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 t="s">
        <v>16</v>
      </c>
    </row>
    <row r="29" spans="1:77">
      <c r="A29" s="22" t="str">
        <f ca="1">CELL("address",'6 forces model'!$IV$65536)</f>
        <v>'[Exemple_Expert_V2007.xlsx]6 forces model'!$IV$65536</v>
      </c>
      <c r="B29" s="22" t="str">
        <f ca="1">CELL("address",'6 forces model'!$AQ$93)</f>
        <v>'[Exemple_Expert_V2007.xlsx]6 forces model'!$AQ$93</v>
      </c>
      <c r="E29" s="22" t="s">
        <v>56</v>
      </c>
      <c r="H29" s="22">
        <v>1</v>
      </c>
      <c r="L29" s="22" t="b">
        <v>1</v>
      </c>
      <c r="M29" s="22" t="s">
        <v>47</v>
      </c>
      <c r="N29" s="22" t="str">
        <f ca="1">CELL("address",'6 forces model'!$BC$93)</f>
        <v>'[Exemple_Expert_V2007.xlsx]6 forces model'!$BC$93</v>
      </c>
      <c r="O29" s="22">
        <v>15</v>
      </c>
      <c r="P29" s="22">
        <v>79</v>
      </c>
      <c r="R29" s="22">
        <v>0</v>
      </c>
      <c r="S29" s="22">
        <v>425</v>
      </c>
      <c r="T29" s="22">
        <v>1338</v>
      </c>
      <c r="U29" s="24">
        <v>40091.442685185182</v>
      </c>
      <c r="V29" s="22" t="b">
        <v>0</v>
      </c>
      <c r="W29" s="22">
        <v>1</v>
      </c>
      <c r="X29" s="22" t="b">
        <v>0</v>
      </c>
      <c r="Y29" s="22">
        <v>35</v>
      </c>
      <c r="Z29" s="22" t="b">
        <v>0</v>
      </c>
      <c r="AA29" s="22">
        <v>0</v>
      </c>
      <c r="AB29" s="22">
        <v>100</v>
      </c>
      <c r="AC29" s="22">
        <v>0</v>
      </c>
      <c r="AD29" s="22">
        <v>75</v>
      </c>
      <c r="AE29" s="22" t="b">
        <v>1</v>
      </c>
      <c r="AF29" s="22" t="s">
        <v>37</v>
      </c>
      <c r="AG29" s="22" t="s">
        <v>48</v>
      </c>
      <c r="AI29" s="22" t="b">
        <v>1</v>
      </c>
      <c r="AJ29" s="22" t="s">
        <v>56</v>
      </c>
      <c r="AK29" s="22">
        <v>0</v>
      </c>
      <c r="AL29" s="22">
        <v>0</v>
      </c>
      <c r="AM29" s="22">
        <v>0</v>
      </c>
      <c r="AN29" s="22">
        <v>0</v>
      </c>
      <c r="AO29" s="22" t="s">
        <v>56</v>
      </c>
      <c r="AP29" s="22" t="b">
        <v>0</v>
      </c>
      <c r="AQ29" s="22">
        <v>0</v>
      </c>
      <c r="AT29" s="22" t="b">
        <v>0</v>
      </c>
      <c r="AU29" s="22">
        <v>0</v>
      </c>
      <c r="AY29" s="22" t="str">
        <f ca="1">CELL("address",'6 forces model'!$BC$16)</f>
        <v>'[Exemple_Expert_V2007.xlsx]6 forces model'!$BC$16</v>
      </c>
      <c r="AZ29" s="22" t="b">
        <v>0</v>
      </c>
      <c r="BB29" s="22" t="b">
        <v>0</v>
      </c>
      <c r="BC29" s="22" t="b">
        <v>0</v>
      </c>
      <c r="BD29" s="22" t="s">
        <v>18</v>
      </c>
      <c r="BF29" s="22" t="s">
        <v>18</v>
      </c>
      <c r="BG29" s="22">
        <v>0</v>
      </c>
      <c r="BH29" s="22">
        <v>0</v>
      </c>
      <c r="BN29" s="22">
        <v>59.10106086730957</v>
      </c>
      <c r="BO29" s="22">
        <v>15</v>
      </c>
      <c r="BQ29" s="22">
        <v>100</v>
      </c>
      <c r="BS29" s="22">
        <v>100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 t="s">
        <v>16</v>
      </c>
    </row>
    <row r="30" spans="1:77">
      <c r="A30" s="22" t="str">
        <f ca="1">CELL("address",'6 forces model'!$IV$65536)</f>
        <v>'[Exemple_Expert_V2007.xlsx]6 forces model'!$IV$65536</v>
      </c>
      <c r="B30" s="22" t="str">
        <f ca="1">CELL("address",'6 forces model'!$AQ$91)</f>
        <v>'[Exemple_Expert_V2007.xlsx]6 forces model'!$AQ$91</v>
      </c>
      <c r="E30" s="22" t="s">
        <v>57</v>
      </c>
      <c r="H30" s="22">
        <v>1</v>
      </c>
      <c r="L30" s="22" t="b">
        <v>1</v>
      </c>
      <c r="M30" s="22" t="s">
        <v>47</v>
      </c>
      <c r="N30" s="22" t="str">
        <f ca="1">CELL("address",'6 forces model'!$BG$91)</f>
        <v>'[Exemple_Expert_V2007.xlsx]6 forces model'!$BG$91</v>
      </c>
      <c r="O30" s="22">
        <v>15</v>
      </c>
      <c r="P30" s="22">
        <v>79</v>
      </c>
      <c r="R30" s="22">
        <v>0</v>
      </c>
      <c r="S30" s="22">
        <v>425</v>
      </c>
      <c r="T30" s="22">
        <v>1310</v>
      </c>
      <c r="U30" s="24">
        <v>40091.430405092593</v>
      </c>
      <c r="V30" s="22" t="b">
        <v>0</v>
      </c>
      <c r="W30" s="22">
        <v>1</v>
      </c>
      <c r="X30" s="22" t="b">
        <v>0</v>
      </c>
      <c r="Y30" s="22">
        <v>0</v>
      </c>
      <c r="Z30" s="22" t="b">
        <v>0</v>
      </c>
      <c r="AA30" s="22">
        <v>0</v>
      </c>
      <c r="AB30" s="22">
        <v>100</v>
      </c>
      <c r="AC30" s="22">
        <v>0</v>
      </c>
      <c r="AD30" s="22">
        <v>100</v>
      </c>
      <c r="AE30" s="22" t="b">
        <v>1</v>
      </c>
      <c r="AF30" s="22" t="s">
        <v>37</v>
      </c>
      <c r="AG30" s="22" t="s">
        <v>48</v>
      </c>
      <c r="AI30" s="22" t="b">
        <v>1</v>
      </c>
      <c r="AJ30" s="22" t="s">
        <v>57</v>
      </c>
      <c r="AK30" s="22">
        <v>0</v>
      </c>
      <c r="AL30" s="22">
        <v>0</v>
      </c>
      <c r="AM30" s="22">
        <v>0</v>
      </c>
      <c r="AN30" s="22">
        <v>0</v>
      </c>
      <c r="AO30" s="22" t="s">
        <v>57</v>
      </c>
      <c r="AP30" s="22" t="b">
        <v>0</v>
      </c>
      <c r="AQ30" s="22">
        <v>0</v>
      </c>
      <c r="AT30" s="22" t="b">
        <v>0</v>
      </c>
      <c r="AU30" s="22">
        <v>0</v>
      </c>
      <c r="AY30" s="22" t="str">
        <f ca="1">CELL("address",'6 forces model'!$BG$14)</f>
        <v>'[Exemple_Expert_V2007.xlsx]6 forces model'!$BG$14</v>
      </c>
      <c r="AZ30" s="22" t="b">
        <v>0</v>
      </c>
      <c r="BB30" s="22" t="b">
        <v>0</v>
      </c>
      <c r="BC30" s="22" t="b">
        <v>0</v>
      </c>
      <c r="BD30" s="22" t="s">
        <v>18</v>
      </c>
      <c r="BF30" s="22" t="s">
        <v>18</v>
      </c>
      <c r="BG30" s="22">
        <v>0</v>
      </c>
      <c r="BH30" s="22">
        <v>0</v>
      </c>
      <c r="BN30" s="22">
        <v>78.748869054457714</v>
      </c>
      <c r="BO30" s="22">
        <v>15</v>
      </c>
      <c r="BQ30" s="22">
        <v>100</v>
      </c>
      <c r="BS30" s="22">
        <v>100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 t="s">
        <v>16</v>
      </c>
    </row>
    <row r="31" spans="1:77">
      <c r="A31" s="22" t="str">
        <f ca="1">CELL("address",'6 forces model'!$IV$65536)</f>
        <v>'[Exemple_Expert_V2007.xlsx]6 forces model'!$IV$65536</v>
      </c>
      <c r="B31" s="22" t="str">
        <f ca="1">CELL("address",'6 forces model'!$AQ$92)</f>
        <v>'[Exemple_Expert_V2007.xlsx]6 forces model'!$AQ$92</v>
      </c>
      <c r="E31" s="22" t="s">
        <v>58</v>
      </c>
      <c r="H31" s="22">
        <v>1</v>
      </c>
      <c r="L31" s="22" t="b">
        <v>1</v>
      </c>
      <c r="M31" s="22" t="s">
        <v>47</v>
      </c>
      <c r="N31" s="22" t="str">
        <f ca="1">CELL("address",'6 forces model'!$BG$92)</f>
        <v>'[Exemple_Expert_V2007.xlsx]6 forces model'!$BG$92</v>
      </c>
      <c r="O31" s="22">
        <v>15</v>
      </c>
      <c r="P31" s="22">
        <v>79</v>
      </c>
      <c r="R31" s="22">
        <v>0</v>
      </c>
      <c r="S31" s="22">
        <v>425</v>
      </c>
      <c r="T31" s="22">
        <v>1324</v>
      </c>
      <c r="U31" s="24">
        <v>40091.428900462961</v>
      </c>
      <c r="V31" s="22" t="b">
        <v>0</v>
      </c>
      <c r="W31" s="22">
        <v>1</v>
      </c>
      <c r="X31" s="22" t="b">
        <v>0</v>
      </c>
      <c r="Y31" s="22">
        <v>0</v>
      </c>
      <c r="Z31" s="22" t="b">
        <v>0</v>
      </c>
      <c r="AA31" s="22">
        <v>0</v>
      </c>
      <c r="AB31" s="22">
        <v>100</v>
      </c>
      <c r="AC31" s="22">
        <v>0</v>
      </c>
      <c r="AD31" s="22">
        <v>27</v>
      </c>
      <c r="AE31" s="22" t="b">
        <v>1</v>
      </c>
      <c r="AF31" s="22" t="s">
        <v>37</v>
      </c>
      <c r="AG31" s="22" t="s">
        <v>48</v>
      </c>
      <c r="AI31" s="22" t="b">
        <v>1</v>
      </c>
      <c r="AJ31" s="22" t="s">
        <v>58</v>
      </c>
      <c r="AK31" s="22">
        <v>0</v>
      </c>
      <c r="AL31" s="22">
        <v>0</v>
      </c>
      <c r="AM31" s="22">
        <v>0</v>
      </c>
      <c r="AN31" s="22">
        <v>0</v>
      </c>
      <c r="AO31" s="22" t="s">
        <v>58</v>
      </c>
      <c r="AP31" s="22" t="b">
        <v>0</v>
      </c>
      <c r="AQ31" s="22">
        <v>0</v>
      </c>
      <c r="AT31" s="22" t="b">
        <v>0</v>
      </c>
      <c r="AU31" s="22">
        <v>0</v>
      </c>
      <c r="AY31" s="22" t="str">
        <f ca="1">CELL("address",'6 forces model'!$BG$15)</f>
        <v>'[Exemple_Expert_V2007.xlsx]6 forces model'!$BG$15</v>
      </c>
      <c r="AZ31" s="22" t="b">
        <v>0</v>
      </c>
      <c r="BB31" s="22" t="b">
        <v>0</v>
      </c>
      <c r="BC31" s="22" t="b">
        <v>0</v>
      </c>
      <c r="BD31" s="22" t="s">
        <v>18</v>
      </c>
      <c r="BF31" s="22" t="s">
        <v>18</v>
      </c>
      <c r="BG31" s="22">
        <v>0</v>
      </c>
      <c r="BH31" s="22">
        <v>0</v>
      </c>
      <c r="BN31" s="22">
        <v>21.276000823974609</v>
      </c>
      <c r="BO31" s="22">
        <v>14.25</v>
      </c>
      <c r="BQ31" s="22">
        <v>100</v>
      </c>
      <c r="BS31" s="22">
        <v>100</v>
      </c>
      <c r="BT31" s="22">
        <v>0</v>
      </c>
      <c r="BU31" s="22">
        <v>0</v>
      </c>
      <c r="BV31" s="22">
        <v>0</v>
      </c>
      <c r="BW31" s="22">
        <v>0</v>
      </c>
      <c r="BX31" s="22">
        <v>0</v>
      </c>
      <c r="BY31" s="22" t="s">
        <v>16</v>
      </c>
    </row>
    <row r="32" spans="1:77">
      <c r="A32" s="22" t="str">
        <f ca="1">CELL("address",'6 forces model'!$IV$65536)</f>
        <v>'[Exemple_Expert_V2007.xlsx]6 forces model'!$IV$65536</v>
      </c>
      <c r="B32" s="22" t="str">
        <f ca="1">CELL("address",'6 forces model'!$AQ$93)</f>
        <v>'[Exemple_Expert_V2007.xlsx]6 forces model'!$AQ$93</v>
      </c>
      <c r="E32" s="22" t="s">
        <v>59</v>
      </c>
      <c r="H32" s="22">
        <v>1</v>
      </c>
      <c r="L32" s="22" t="b">
        <v>1</v>
      </c>
      <c r="M32" s="22" t="s">
        <v>47</v>
      </c>
      <c r="N32" s="22" t="str">
        <f ca="1">CELL("address",'6 forces model'!$BG$93)</f>
        <v>'[Exemple_Expert_V2007.xlsx]6 forces model'!$BG$93</v>
      </c>
      <c r="O32" s="22">
        <v>15</v>
      </c>
      <c r="P32" s="22">
        <v>79</v>
      </c>
      <c r="R32" s="22">
        <v>0</v>
      </c>
      <c r="S32" s="22">
        <v>425</v>
      </c>
      <c r="T32" s="22">
        <v>1338</v>
      </c>
      <c r="U32" s="24">
        <v>40091.442800925928</v>
      </c>
      <c r="V32" s="22" t="b">
        <v>0</v>
      </c>
      <c r="W32" s="22">
        <v>1</v>
      </c>
      <c r="X32" s="22" t="b">
        <v>0</v>
      </c>
      <c r="Y32" s="22">
        <v>35</v>
      </c>
      <c r="Z32" s="22" t="b">
        <v>0</v>
      </c>
      <c r="AA32" s="22">
        <v>0</v>
      </c>
      <c r="AB32" s="22">
        <v>100</v>
      </c>
      <c r="AC32" s="22">
        <v>0</v>
      </c>
      <c r="AD32" s="22">
        <v>100</v>
      </c>
      <c r="AE32" s="22" t="b">
        <v>1</v>
      </c>
      <c r="AF32" s="22" t="s">
        <v>37</v>
      </c>
      <c r="AG32" s="22" t="s">
        <v>48</v>
      </c>
      <c r="AI32" s="22" t="b">
        <v>1</v>
      </c>
      <c r="AJ32" s="22" t="s">
        <v>59</v>
      </c>
      <c r="AK32" s="22">
        <v>0</v>
      </c>
      <c r="AL32" s="22">
        <v>0</v>
      </c>
      <c r="AM32" s="22">
        <v>0</v>
      </c>
      <c r="AN32" s="22">
        <v>0</v>
      </c>
      <c r="AO32" s="22" t="s">
        <v>59</v>
      </c>
      <c r="AP32" s="22" t="b">
        <v>0</v>
      </c>
      <c r="AQ32" s="22">
        <v>0</v>
      </c>
      <c r="AT32" s="22" t="b">
        <v>0</v>
      </c>
      <c r="AU32" s="22">
        <v>0</v>
      </c>
      <c r="AY32" s="22" t="str">
        <f ca="1">CELL("address",'6 forces model'!$BG$16)</f>
        <v>'[Exemple_Expert_V2007.xlsx]6 forces model'!$BG$16</v>
      </c>
      <c r="AZ32" s="22" t="b">
        <v>0</v>
      </c>
      <c r="BB32" s="22" t="b">
        <v>0</v>
      </c>
      <c r="BC32" s="22" t="b">
        <v>0</v>
      </c>
      <c r="BD32" s="22" t="s">
        <v>18</v>
      </c>
      <c r="BF32" s="22" t="s">
        <v>18</v>
      </c>
      <c r="BG32" s="22">
        <v>0</v>
      </c>
      <c r="BH32" s="22">
        <v>0</v>
      </c>
      <c r="BN32" s="22">
        <v>78.802009250806719</v>
      </c>
      <c r="BO32" s="22">
        <v>15</v>
      </c>
      <c r="BQ32" s="22">
        <v>100</v>
      </c>
      <c r="BS32" s="22">
        <v>100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 t="s">
        <v>16</v>
      </c>
    </row>
    <row r="33" spans="1:1">
      <c r="A33" s="22" t="s">
        <v>16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3"/>
  <sheetViews>
    <sheetView workbookViewId="0"/>
  </sheetViews>
  <sheetFormatPr defaultColWidth="11.42578125" defaultRowHeight="15"/>
  <sheetData>
    <row r="1" spans="1:1">
      <c r="A1" t="s">
        <v>39</v>
      </c>
    </row>
    <row r="2" spans="1:1">
      <c r="A2">
        <v>3</v>
      </c>
    </row>
    <row r="3" spans="1:1">
      <c r="A3" s="70" t="s">
        <v>16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2"/>
  <sheetViews>
    <sheetView topLeftCell="XFD1" workbookViewId="0">
      <selection sqref="A1:IV65536"/>
    </sheetView>
  </sheetViews>
  <sheetFormatPr defaultColWidth="0" defaultRowHeight="15"/>
  <sheetData>
    <row r="1" spans="1:2">
      <c r="A1" t="s">
        <v>50</v>
      </c>
    </row>
    <row r="2" spans="1:2">
      <c r="A2" t="s">
        <v>51</v>
      </c>
      <c r="B2" s="30">
        <v>40100.413391203707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FZ53"/>
  <sheetViews>
    <sheetView showRowColHeaders="0" workbookViewId="0">
      <selection activeCell="A52" sqref="A52:BY52"/>
    </sheetView>
  </sheetViews>
  <sheetFormatPr defaultColWidth="12.7109375" defaultRowHeight="15"/>
  <cols>
    <col min="1" max="16384" width="12.7109375" style="22"/>
  </cols>
  <sheetData>
    <row r="1" spans="1:182">
      <c r="A1" s="22" t="s">
        <v>15</v>
      </c>
      <c r="B1" s="22" t="str">
        <f ca="1">CELL("address",Ishikawa!$IV$65536)</f>
        <v>[Exemple_Expert_V2007.xlsx]Ishikawa!$IV$65536</v>
      </c>
      <c r="C1" s="22" t="s">
        <v>129</v>
      </c>
      <c r="D1" s="23" t="s">
        <v>132</v>
      </c>
    </row>
    <row r="2" spans="1:182">
      <c r="FZ2" s="22">
        <v>3</v>
      </c>
    </row>
    <row r="3" spans="1:182">
      <c r="A3" s="22" t="str">
        <f ca="1">CELL("address",Ishikawa!$IV$65536)</f>
        <v>[Exemple_Expert_V2007.xlsx]Ishikawa!$IV$65536</v>
      </c>
      <c r="B3" s="22" t="str">
        <f ca="1">CELL("address",Ishikawa!$CE$84)</f>
        <v>[Exemple_Expert_V2007.xlsx]Ishikawa!$CE$84</v>
      </c>
      <c r="E3" s="22" t="s">
        <v>59</v>
      </c>
      <c r="H3" s="22">
        <v>1</v>
      </c>
      <c r="L3" s="22" t="b">
        <v>1</v>
      </c>
      <c r="M3" s="22" t="s">
        <v>41</v>
      </c>
      <c r="O3" s="22">
        <v>14</v>
      </c>
      <c r="P3" s="22">
        <v>94</v>
      </c>
      <c r="R3" s="22">
        <v>0</v>
      </c>
      <c r="S3" s="22">
        <v>504</v>
      </c>
      <c r="T3" s="22">
        <v>1212</v>
      </c>
      <c r="U3" s="24">
        <v>40088.692696759259</v>
      </c>
      <c r="V3" s="22" t="b">
        <v>0</v>
      </c>
      <c r="W3" s="22">
        <v>1</v>
      </c>
      <c r="X3" s="22" t="b">
        <v>0</v>
      </c>
      <c r="Y3" s="22">
        <v>0</v>
      </c>
      <c r="Z3" s="22" t="b">
        <v>0</v>
      </c>
      <c r="AA3" s="22">
        <v>0</v>
      </c>
      <c r="AB3" s="22">
        <v>100</v>
      </c>
      <c r="AC3" s="22">
        <v>0</v>
      </c>
      <c r="AD3" s="22">
        <v>100</v>
      </c>
      <c r="AE3" s="22" t="b">
        <v>0</v>
      </c>
      <c r="AI3" s="22" t="b">
        <v>1</v>
      </c>
      <c r="AJ3" s="22" t="s">
        <v>59</v>
      </c>
      <c r="AK3" s="22">
        <v>0</v>
      </c>
      <c r="AL3" s="22">
        <v>0</v>
      </c>
      <c r="AM3" s="22">
        <v>0</v>
      </c>
      <c r="AN3" s="22">
        <v>0</v>
      </c>
      <c r="AO3" s="22" t="s">
        <v>59</v>
      </c>
      <c r="AP3" s="22" t="b">
        <v>0</v>
      </c>
      <c r="AQ3" s="22">
        <v>0</v>
      </c>
      <c r="AT3" s="22" t="b">
        <v>0</v>
      </c>
      <c r="AU3" s="22">
        <v>0</v>
      </c>
      <c r="AY3" s="22" t="str">
        <f ca="1">CELL("address",Ishikawa!$AV$84)</f>
        <v>[Exemple_Expert_V2007.xlsx]Ishikawa!$AV$84</v>
      </c>
      <c r="AZ3" s="22" t="b">
        <v>0</v>
      </c>
      <c r="BB3" s="22" t="b">
        <v>0</v>
      </c>
      <c r="BC3" s="22" t="b">
        <v>0</v>
      </c>
      <c r="BD3" s="22" t="s">
        <v>18</v>
      </c>
      <c r="BF3" s="22" t="s">
        <v>18</v>
      </c>
      <c r="BG3" s="22">
        <v>0</v>
      </c>
      <c r="BH3" s="22">
        <v>0</v>
      </c>
      <c r="BN3" s="22">
        <v>0</v>
      </c>
      <c r="BO3" s="22">
        <v>0</v>
      </c>
      <c r="BQ3" s="22">
        <v>100</v>
      </c>
      <c r="BS3" s="22">
        <v>100</v>
      </c>
      <c r="BT3" s="22">
        <v>0</v>
      </c>
      <c r="BU3" s="22">
        <v>0</v>
      </c>
      <c r="BV3" s="22">
        <v>0</v>
      </c>
      <c r="BW3" s="22">
        <v>0</v>
      </c>
      <c r="BX3" s="22">
        <v>0</v>
      </c>
      <c r="BY3" s="22" t="s">
        <v>16</v>
      </c>
      <c r="FZ3" s="22" t="s">
        <v>16</v>
      </c>
    </row>
    <row r="4" spans="1:182">
      <c r="A4" s="22" t="str">
        <f ca="1">CELL("address",Ishikawa!$IV$65536)</f>
        <v>[Exemple_Expert_V2007.xlsx]Ishikawa!$IV$65536</v>
      </c>
      <c r="B4" s="22" t="str">
        <f ca="1">CELL("address",Ishikawa!$CE$85)</f>
        <v>[Exemple_Expert_V2007.xlsx]Ishikawa!$CE$85</v>
      </c>
      <c r="E4" s="22" t="s">
        <v>63</v>
      </c>
      <c r="H4" s="22">
        <v>1</v>
      </c>
      <c r="L4" s="22" t="b">
        <v>1</v>
      </c>
      <c r="M4" s="22" t="s">
        <v>41</v>
      </c>
      <c r="O4" s="22">
        <v>14</v>
      </c>
      <c r="P4" s="22">
        <v>94</v>
      </c>
      <c r="R4" s="22">
        <v>0</v>
      </c>
      <c r="S4" s="22">
        <v>504</v>
      </c>
      <c r="T4" s="22">
        <v>1226</v>
      </c>
      <c r="U4" s="24">
        <v>40088.692962962959</v>
      </c>
      <c r="V4" s="22" t="b">
        <v>0</v>
      </c>
      <c r="W4" s="22">
        <v>1</v>
      </c>
      <c r="X4" s="22" t="b">
        <v>0</v>
      </c>
      <c r="Y4" s="22">
        <v>0</v>
      </c>
      <c r="Z4" s="22" t="b">
        <v>0</v>
      </c>
      <c r="AA4" s="22">
        <v>0</v>
      </c>
      <c r="AB4" s="22">
        <v>100</v>
      </c>
      <c r="AC4" s="22">
        <v>0</v>
      </c>
      <c r="AD4" s="22">
        <v>100</v>
      </c>
      <c r="AE4" s="22" t="b">
        <v>0</v>
      </c>
      <c r="AI4" s="22" t="b">
        <v>1</v>
      </c>
      <c r="AJ4" s="22" t="s">
        <v>63</v>
      </c>
      <c r="AK4" s="22">
        <v>0</v>
      </c>
      <c r="AL4" s="22">
        <v>0</v>
      </c>
      <c r="AM4" s="22">
        <v>0</v>
      </c>
      <c r="AN4" s="22">
        <v>0</v>
      </c>
      <c r="AO4" s="22" t="s">
        <v>63</v>
      </c>
      <c r="AP4" s="22" t="b">
        <v>0</v>
      </c>
      <c r="AQ4" s="22">
        <v>0</v>
      </c>
      <c r="AT4" s="22" t="b">
        <v>0</v>
      </c>
      <c r="AU4" s="22">
        <v>0</v>
      </c>
      <c r="AY4" s="22" t="str">
        <f ca="1">CELL("address",Ishikawa!$AV$85)</f>
        <v>[Exemple_Expert_V2007.xlsx]Ishikawa!$AV$85</v>
      </c>
      <c r="AZ4" s="22" t="b">
        <v>0</v>
      </c>
      <c r="BB4" s="22" t="b">
        <v>0</v>
      </c>
      <c r="BC4" s="22" t="b">
        <v>0</v>
      </c>
      <c r="BD4" s="22" t="s">
        <v>18</v>
      </c>
      <c r="BF4" s="22" t="s">
        <v>18</v>
      </c>
      <c r="BG4" s="22">
        <v>0</v>
      </c>
      <c r="BH4" s="22">
        <v>0</v>
      </c>
      <c r="BN4" s="22">
        <v>0</v>
      </c>
      <c r="BO4" s="22">
        <v>0</v>
      </c>
      <c r="BQ4" s="22">
        <v>100</v>
      </c>
      <c r="BS4" s="22">
        <v>100</v>
      </c>
      <c r="BT4" s="22">
        <v>0</v>
      </c>
      <c r="BU4" s="22">
        <v>0</v>
      </c>
      <c r="BV4" s="22">
        <v>0</v>
      </c>
      <c r="BW4" s="22">
        <v>0</v>
      </c>
      <c r="BX4" s="22">
        <v>0</v>
      </c>
      <c r="BY4" s="22" t="s">
        <v>16</v>
      </c>
    </row>
    <row r="5" spans="1:182">
      <c r="A5" s="22" t="str">
        <f ca="1">CELL("address",Ishikawa!$IV$65536)</f>
        <v>[Exemple_Expert_V2007.xlsx]Ishikawa!$IV$65536</v>
      </c>
      <c r="B5" s="22" t="str">
        <f ca="1">CELL("address",Ishikawa!$CE$86)</f>
        <v>[Exemple_Expert_V2007.xlsx]Ishikawa!$CE$86</v>
      </c>
      <c r="E5" s="22" t="s">
        <v>64</v>
      </c>
      <c r="H5" s="22">
        <v>1</v>
      </c>
      <c r="L5" s="22" t="b">
        <v>1</v>
      </c>
      <c r="M5" s="22" t="s">
        <v>41</v>
      </c>
      <c r="O5" s="22">
        <v>14</v>
      </c>
      <c r="P5" s="22">
        <v>94</v>
      </c>
      <c r="R5" s="22">
        <v>0</v>
      </c>
      <c r="S5" s="22">
        <v>504</v>
      </c>
      <c r="T5" s="22">
        <v>1240</v>
      </c>
      <c r="U5" s="24">
        <v>40088.693067129629</v>
      </c>
      <c r="V5" s="22" t="b">
        <v>0</v>
      </c>
      <c r="W5" s="22">
        <v>1</v>
      </c>
      <c r="X5" s="22" t="b">
        <v>0</v>
      </c>
      <c r="Y5" s="22">
        <v>0</v>
      </c>
      <c r="Z5" s="22" t="b">
        <v>0</v>
      </c>
      <c r="AA5" s="22">
        <v>0</v>
      </c>
      <c r="AB5" s="22">
        <v>100</v>
      </c>
      <c r="AC5" s="22">
        <v>0</v>
      </c>
      <c r="AD5" s="22">
        <v>100</v>
      </c>
      <c r="AE5" s="22" t="b">
        <v>0</v>
      </c>
      <c r="AI5" s="22" t="b">
        <v>1</v>
      </c>
      <c r="AJ5" s="22" t="s">
        <v>64</v>
      </c>
      <c r="AK5" s="22">
        <v>0</v>
      </c>
      <c r="AL5" s="22">
        <v>0</v>
      </c>
      <c r="AM5" s="22">
        <v>0</v>
      </c>
      <c r="AN5" s="22">
        <v>0</v>
      </c>
      <c r="AO5" s="22" t="s">
        <v>64</v>
      </c>
      <c r="AP5" s="22" t="b">
        <v>0</v>
      </c>
      <c r="AQ5" s="22">
        <v>0</v>
      </c>
      <c r="AT5" s="22" t="b">
        <v>0</v>
      </c>
      <c r="AU5" s="22">
        <v>0</v>
      </c>
      <c r="AY5" s="22" t="str">
        <f ca="1">CELL("address",Ishikawa!$AV$86)</f>
        <v>[Exemple_Expert_V2007.xlsx]Ishikawa!$AV$86</v>
      </c>
      <c r="AZ5" s="22" t="b">
        <v>0</v>
      </c>
      <c r="BB5" s="22" t="b">
        <v>0</v>
      </c>
      <c r="BC5" s="22" t="b">
        <v>0</v>
      </c>
      <c r="BD5" s="22" t="s">
        <v>18</v>
      </c>
      <c r="BF5" s="22" t="s">
        <v>18</v>
      </c>
      <c r="BG5" s="22">
        <v>0</v>
      </c>
      <c r="BH5" s="22">
        <v>0</v>
      </c>
      <c r="BN5" s="22">
        <v>0</v>
      </c>
      <c r="BO5" s="22">
        <v>0</v>
      </c>
      <c r="BQ5" s="22">
        <v>100</v>
      </c>
      <c r="BS5" s="22">
        <v>100</v>
      </c>
      <c r="BT5" s="22">
        <v>0</v>
      </c>
      <c r="BU5" s="22">
        <v>0</v>
      </c>
      <c r="BV5" s="22">
        <v>0</v>
      </c>
      <c r="BW5" s="22">
        <v>0</v>
      </c>
      <c r="BX5" s="22">
        <v>0</v>
      </c>
      <c r="BY5" s="22" t="s">
        <v>16</v>
      </c>
    </row>
    <row r="6" spans="1:182">
      <c r="A6" s="22" t="str">
        <f ca="1">CELL("address",Ishikawa!$IV$65536)</f>
        <v>[Exemple_Expert_V2007.xlsx]Ishikawa!$IV$65536</v>
      </c>
      <c r="B6" s="22" t="str">
        <f ca="1">CELL("address",Ishikawa!$CE$87)</f>
        <v>[Exemple_Expert_V2007.xlsx]Ishikawa!$CE$87</v>
      </c>
      <c r="E6" s="22" t="s">
        <v>65</v>
      </c>
      <c r="H6" s="22">
        <v>1</v>
      </c>
      <c r="L6" s="22" t="b">
        <v>1</v>
      </c>
      <c r="M6" s="22" t="s">
        <v>41</v>
      </c>
      <c r="O6" s="22">
        <v>14</v>
      </c>
      <c r="P6" s="22">
        <v>94</v>
      </c>
      <c r="R6" s="22">
        <v>0</v>
      </c>
      <c r="S6" s="22">
        <v>504</v>
      </c>
      <c r="T6" s="22">
        <v>1255</v>
      </c>
      <c r="U6" s="24">
        <v>40088.693182870367</v>
      </c>
      <c r="V6" s="22" t="b">
        <v>0</v>
      </c>
      <c r="W6" s="22">
        <v>1</v>
      </c>
      <c r="X6" s="22" t="b">
        <v>0</v>
      </c>
      <c r="Y6" s="22">
        <v>0</v>
      </c>
      <c r="Z6" s="22" t="b">
        <v>0</v>
      </c>
      <c r="AA6" s="22">
        <v>0</v>
      </c>
      <c r="AB6" s="22">
        <v>100</v>
      </c>
      <c r="AC6" s="22">
        <v>0</v>
      </c>
      <c r="AD6" s="22">
        <v>100</v>
      </c>
      <c r="AE6" s="22" t="b">
        <v>0</v>
      </c>
      <c r="AI6" s="22" t="b">
        <v>1</v>
      </c>
      <c r="AJ6" s="22" t="s">
        <v>65</v>
      </c>
      <c r="AK6" s="22">
        <v>0</v>
      </c>
      <c r="AL6" s="22">
        <v>0</v>
      </c>
      <c r="AM6" s="22">
        <v>0</v>
      </c>
      <c r="AN6" s="22">
        <v>0</v>
      </c>
      <c r="AO6" s="22" t="s">
        <v>65</v>
      </c>
      <c r="AP6" s="22" t="b">
        <v>0</v>
      </c>
      <c r="AQ6" s="22">
        <v>0</v>
      </c>
      <c r="AT6" s="22" t="b">
        <v>0</v>
      </c>
      <c r="AU6" s="22">
        <v>0</v>
      </c>
      <c r="AY6" s="22" t="str">
        <f ca="1">CELL("address",Ishikawa!$AV$87)</f>
        <v>[Exemple_Expert_V2007.xlsx]Ishikawa!$AV$87</v>
      </c>
      <c r="AZ6" s="22" t="b">
        <v>0</v>
      </c>
      <c r="BB6" s="22" t="b">
        <v>0</v>
      </c>
      <c r="BC6" s="22" t="b">
        <v>0</v>
      </c>
      <c r="BD6" s="22" t="s">
        <v>18</v>
      </c>
      <c r="BF6" s="22" t="s">
        <v>18</v>
      </c>
      <c r="BG6" s="22">
        <v>0</v>
      </c>
      <c r="BH6" s="22">
        <v>0</v>
      </c>
      <c r="BN6" s="22">
        <v>0</v>
      </c>
      <c r="BO6" s="22">
        <v>0</v>
      </c>
      <c r="BQ6" s="22">
        <v>100</v>
      </c>
      <c r="BS6" s="22">
        <v>100</v>
      </c>
      <c r="BT6" s="22">
        <v>0</v>
      </c>
      <c r="BU6" s="22">
        <v>0</v>
      </c>
      <c r="BV6" s="22">
        <v>0</v>
      </c>
      <c r="BW6" s="22">
        <v>0</v>
      </c>
      <c r="BX6" s="22">
        <v>0</v>
      </c>
      <c r="BY6" s="22" t="s">
        <v>16</v>
      </c>
    </row>
    <row r="7" spans="1:182">
      <c r="A7" s="22" t="str">
        <f ca="1">CELL("address",Ishikawa!$IV$65536)</f>
        <v>[Exemple_Expert_V2007.xlsx]Ishikawa!$IV$65536</v>
      </c>
      <c r="B7" s="22" t="str">
        <f ca="1">CELL("address",Ishikawa!$CE$89)</f>
        <v>[Exemple_Expert_V2007.xlsx]Ishikawa!$CE$89</v>
      </c>
      <c r="E7" s="22" t="s">
        <v>58</v>
      </c>
      <c r="H7" s="22">
        <v>1</v>
      </c>
      <c r="L7" s="22" t="b">
        <v>1</v>
      </c>
      <c r="M7" s="22" t="s">
        <v>41</v>
      </c>
      <c r="O7" s="22">
        <v>14</v>
      </c>
      <c r="P7" s="22">
        <v>94</v>
      </c>
      <c r="R7" s="22">
        <v>0</v>
      </c>
      <c r="S7" s="22">
        <v>504</v>
      </c>
      <c r="T7" s="22">
        <v>1286</v>
      </c>
      <c r="U7" s="24">
        <v>40088.693576388891</v>
      </c>
      <c r="V7" s="22" t="b">
        <v>0</v>
      </c>
      <c r="W7" s="22">
        <v>1</v>
      </c>
      <c r="X7" s="22" t="b">
        <v>0</v>
      </c>
      <c r="Y7" s="22">
        <v>0</v>
      </c>
      <c r="Z7" s="22" t="b">
        <v>0</v>
      </c>
      <c r="AA7" s="22">
        <v>0</v>
      </c>
      <c r="AB7" s="22">
        <v>100</v>
      </c>
      <c r="AC7" s="22">
        <v>0</v>
      </c>
      <c r="AD7" s="22">
        <v>100</v>
      </c>
      <c r="AE7" s="22" t="b">
        <v>0</v>
      </c>
      <c r="AI7" s="22" t="b">
        <v>1</v>
      </c>
      <c r="AJ7" s="22" t="s">
        <v>58</v>
      </c>
      <c r="AK7" s="22">
        <v>0</v>
      </c>
      <c r="AL7" s="22">
        <v>0</v>
      </c>
      <c r="AM7" s="22">
        <v>0</v>
      </c>
      <c r="AN7" s="22">
        <v>0</v>
      </c>
      <c r="AO7" s="22" t="s">
        <v>58</v>
      </c>
      <c r="AP7" s="22" t="b">
        <v>0</v>
      </c>
      <c r="AQ7" s="22">
        <v>0</v>
      </c>
      <c r="AT7" s="22" t="b">
        <v>0</v>
      </c>
      <c r="AU7" s="22">
        <v>0</v>
      </c>
      <c r="AY7" s="22" t="str">
        <f ca="1">CELL("address",Ishikawa!$AV$89)</f>
        <v>[Exemple_Expert_V2007.xlsx]Ishikawa!$AV$89</v>
      </c>
      <c r="AZ7" s="22" t="b">
        <v>0</v>
      </c>
      <c r="BB7" s="22" t="b">
        <v>0</v>
      </c>
      <c r="BC7" s="22" t="b">
        <v>0</v>
      </c>
      <c r="BD7" s="22" t="s">
        <v>18</v>
      </c>
      <c r="BF7" s="22" t="s">
        <v>18</v>
      </c>
      <c r="BG7" s="22">
        <v>0</v>
      </c>
      <c r="BH7" s="22">
        <v>0</v>
      </c>
      <c r="BN7" s="22">
        <v>0</v>
      </c>
      <c r="BO7" s="22">
        <v>0</v>
      </c>
      <c r="BQ7" s="22">
        <v>100</v>
      </c>
      <c r="BS7" s="22">
        <v>100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 t="s">
        <v>16</v>
      </c>
    </row>
    <row r="8" spans="1:182">
      <c r="A8" s="22" t="str">
        <f ca="1">CELL("address",Ishikawa!$IV$65536)</f>
        <v>[Exemple_Expert_V2007.xlsx]Ishikawa!$IV$65536</v>
      </c>
      <c r="B8" s="22" t="str">
        <f ca="1">CELL("address",Ishikawa!$CE$90)</f>
        <v>[Exemple_Expert_V2007.xlsx]Ishikawa!$CE$90</v>
      </c>
      <c r="E8" s="22" t="s">
        <v>66</v>
      </c>
      <c r="H8" s="22">
        <v>1</v>
      </c>
      <c r="L8" s="22" t="b">
        <v>1</v>
      </c>
      <c r="M8" s="22" t="s">
        <v>41</v>
      </c>
      <c r="O8" s="22">
        <v>14</v>
      </c>
      <c r="P8" s="22">
        <v>94</v>
      </c>
      <c r="R8" s="22">
        <v>0</v>
      </c>
      <c r="S8" s="22">
        <v>504</v>
      </c>
      <c r="T8" s="22">
        <v>1300</v>
      </c>
      <c r="U8" s="24">
        <v>40088.693449074075</v>
      </c>
      <c r="V8" s="22" t="b">
        <v>0</v>
      </c>
      <c r="W8" s="22">
        <v>1</v>
      </c>
      <c r="X8" s="22" t="b">
        <v>0</v>
      </c>
      <c r="Y8" s="22">
        <v>0</v>
      </c>
      <c r="Z8" s="22" t="b">
        <v>0</v>
      </c>
      <c r="AA8" s="22">
        <v>0</v>
      </c>
      <c r="AB8" s="22">
        <v>100</v>
      </c>
      <c r="AC8" s="22">
        <v>0</v>
      </c>
      <c r="AD8" s="22">
        <v>100</v>
      </c>
      <c r="AE8" s="22" t="b">
        <v>0</v>
      </c>
      <c r="AI8" s="22" t="b">
        <v>1</v>
      </c>
      <c r="AJ8" s="22" t="s">
        <v>66</v>
      </c>
      <c r="AK8" s="22">
        <v>0</v>
      </c>
      <c r="AL8" s="22">
        <v>0</v>
      </c>
      <c r="AM8" s="22">
        <v>0</v>
      </c>
      <c r="AN8" s="22">
        <v>0</v>
      </c>
      <c r="AO8" s="22" t="s">
        <v>66</v>
      </c>
      <c r="AP8" s="22" t="b">
        <v>0</v>
      </c>
      <c r="AQ8" s="22">
        <v>0</v>
      </c>
      <c r="AT8" s="22" t="b">
        <v>0</v>
      </c>
      <c r="AU8" s="22">
        <v>0</v>
      </c>
      <c r="AY8" s="22" t="str">
        <f ca="1">CELL("address",Ishikawa!$AV$90)</f>
        <v>[Exemple_Expert_V2007.xlsx]Ishikawa!$AV$90</v>
      </c>
      <c r="AZ8" s="22" t="b">
        <v>0</v>
      </c>
      <c r="BB8" s="22" t="b">
        <v>0</v>
      </c>
      <c r="BC8" s="22" t="b">
        <v>0</v>
      </c>
      <c r="BD8" s="22" t="s">
        <v>18</v>
      </c>
      <c r="BF8" s="22" t="s">
        <v>18</v>
      </c>
      <c r="BG8" s="22">
        <v>0</v>
      </c>
      <c r="BH8" s="22">
        <v>0</v>
      </c>
      <c r="BN8" s="22">
        <v>0</v>
      </c>
      <c r="BO8" s="22">
        <v>0</v>
      </c>
      <c r="BQ8" s="22">
        <v>100</v>
      </c>
      <c r="BS8" s="22">
        <v>100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 t="s">
        <v>16</v>
      </c>
    </row>
    <row r="9" spans="1:182">
      <c r="A9" s="22" t="str">
        <f ca="1">CELL("address",Ishikawa!$IV$65536)</f>
        <v>[Exemple_Expert_V2007.xlsx]Ishikawa!$IV$65536</v>
      </c>
      <c r="B9" s="22" t="str">
        <f ca="1">CELL("address",Ishikawa!$CE$92)</f>
        <v>[Exemple_Expert_V2007.xlsx]Ishikawa!$CE$92</v>
      </c>
      <c r="E9" s="22" t="s">
        <v>67</v>
      </c>
      <c r="H9" s="22">
        <v>1</v>
      </c>
      <c r="L9" s="22" t="b">
        <v>1</v>
      </c>
      <c r="M9" s="22" t="s">
        <v>41</v>
      </c>
      <c r="O9" s="22">
        <v>14</v>
      </c>
      <c r="P9" s="22">
        <v>94</v>
      </c>
      <c r="R9" s="22">
        <v>0</v>
      </c>
      <c r="S9" s="22">
        <v>504</v>
      </c>
      <c r="T9" s="22">
        <v>1328</v>
      </c>
      <c r="U9" s="24">
        <v>40088.693738425929</v>
      </c>
      <c r="V9" s="22" t="b">
        <v>0</v>
      </c>
      <c r="W9" s="22">
        <v>1</v>
      </c>
      <c r="X9" s="22" t="b">
        <v>0</v>
      </c>
      <c r="Y9" s="22">
        <v>0</v>
      </c>
      <c r="Z9" s="22" t="b">
        <v>0</v>
      </c>
      <c r="AA9" s="22">
        <v>0</v>
      </c>
      <c r="AB9" s="22">
        <v>100</v>
      </c>
      <c r="AC9" s="22">
        <v>0</v>
      </c>
      <c r="AD9" s="22">
        <v>100</v>
      </c>
      <c r="AE9" s="22" t="b">
        <v>0</v>
      </c>
      <c r="AI9" s="22" t="b">
        <v>1</v>
      </c>
      <c r="AJ9" s="22" t="s">
        <v>67</v>
      </c>
      <c r="AK9" s="22">
        <v>0</v>
      </c>
      <c r="AL9" s="22">
        <v>0</v>
      </c>
      <c r="AM9" s="22">
        <v>0</v>
      </c>
      <c r="AN9" s="22">
        <v>0</v>
      </c>
      <c r="AO9" s="22" t="s">
        <v>67</v>
      </c>
      <c r="AP9" s="22" t="b">
        <v>0</v>
      </c>
      <c r="AQ9" s="22">
        <v>0</v>
      </c>
      <c r="AT9" s="22" t="b">
        <v>0</v>
      </c>
      <c r="AU9" s="22">
        <v>0</v>
      </c>
      <c r="AY9" s="22" t="str">
        <f ca="1">CELL("address",Ishikawa!$AV$92)</f>
        <v>[Exemple_Expert_V2007.xlsx]Ishikawa!$AV$92</v>
      </c>
      <c r="AZ9" s="22" t="b">
        <v>0</v>
      </c>
      <c r="BB9" s="22" t="b">
        <v>0</v>
      </c>
      <c r="BC9" s="22" t="b">
        <v>0</v>
      </c>
      <c r="BD9" s="22" t="s">
        <v>18</v>
      </c>
      <c r="BF9" s="22" t="s">
        <v>18</v>
      </c>
      <c r="BG9" s="22">
        <v>0</v>
      </c>
      <c r="BH9" s="22">
        <v>0</v>
      </c>
      <c r="BN9" s="22">
        <v>0</v>
      </c>
      <c r="BO9" s="22">
        <v>0</v>
      </c>
      <c r="BQ9" s="22">
        <v>100</v>
      </c>
      <c r="BS9" s="22">
        <v>100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 t="s">
        <v>16</v>
      </c>
    </row>
    <row r="10" spans="1:182">
      <c r="A10" s="22" t="str">
        <f ca="1">CELL("address",Ishikawa!$IV$65536)</f>
        <v>[Exemple_Expert_V2007.xlsx]Ishikawa!$IV$65536</v>
      </c>
      <c r="B10" s="22" t="str">
        <f ca="1">CELL("address",Ishikawa!$CE$93)</f>
        <v>[Exemple_Expert_V2007.xlsx]Ishikawa!$CE$93</v>
      </c>
      <c r="E10" s="22" t="s">
        <v>68</v>
      </c>
      <c r="H10" s="22">
        <v>1</v>
      </c>
      <c r="L10" s="22" t="b">
        <v>1</v>
      </c>
      <c r="M10" s="22" t="s">
        <v>41</v>
      </c>
      <c r="O10" s="22">
        <v>14</v>
      </c>
      <c r="P10" s="22">
        <v>94</v>
      </c>
      <c r="R10" s="22">
        <v>0</v>
      </c>
      <c r="S10" s="22">
        <v>505</v>
      </c>
      <c r="T10" s="22">
        <v>1344</v>
      </c>
      <c r="U10" s="24">
        <v>40088.693854166668</v>
      </c>
      <c r="V10" s="22" t="b">
        <v>0</v>
      </c>
      <c r="W10" s="22">
        <v>1</v>
      </c>
      <c r="X10" s="22" t="b">
        <v>0</v>
      </c>
      <c r="Y10" s="22">
        <v>0</v>
      </c>
      <c r="Z10" s="22" t="b">
        <v>0</v>
      </c>
      <c r="AA10" s="22">
        <v>0</v>
      </c>
      <c r="AB10" s="22">
        <v>100</v>
      </c>
      <c r="AC10" s="22">
        <v>0</v>
      </c>
      <c r="AD10" s="22">
        <v>100</v>
      </c>
      <c r="AE10" s="22" t="b">
        <v>0</v>
      </c>
      <c r="AI10" s="22" t="b">
        <v>1</v>
      </c>
      <c r="AJ10" s="22" t="s">
        <v>68</v>
      </c>
      <c r="AK10" s="22">
        <v>0</v>
      </c>
      <c r="AL10" s="22">
        <v>0</v>
      </c>
      <c r="AM10" s="22">
        <v>0</v>
      </c>
      <c r="AN10" s="22">
        <v>0</v>
      </c>
      <c r="AO10" s="22" t="s">
        <v>68</v>
      </c>
      <c r="AP10" s="22" t="b">
        <v>0</v>
      </c>
      <c r="AQ10" s="22">
        <v>0</v>
      </c>
      <c r="AT10" s="22" t="b">
        <v>0</v>
      </c>
      <c r="AU10" s="22">
        <v>0</v>
      </c>
      <c r="AY10" s="22" t="str">
        <f ca="1">CELL("address",Ishikawa!$AV$93)</f>
        <v>[Exemple_Expert_V2007.xlsx]Ishikawa!$AV$93</v>
      </c>
      <c r="AZ10" s="22" t="b">
        <v>0</v>
      </c>
      <c r="BB10" s="22" t="b">
        <v>0</v>
      </c>
      <c r="BC10" s="22" t="b">
        <v>0</v>
      </c>
      <c r="BD10" s="22" t="s">
        <v>18</v>
      </c>
      <c r="BF10" s="22" t="s">
        <v>18</v>
      </c>
      <c r="BG10" s="22">
        <v>0</v>
      </c>
      <c r="BH10" s="22">
        <v>0</v>
      </c>
      <c r="BN10" s="22">
        <v>0</v>
      </c>
      <c r="BO10" s="22">
        <v>0</v>
      </c>
      <c r="BQ10" s="22">
        <v>100</v>
      </c>
      <c r="BS10" s="22">
        <v>100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 t="s">
        <v>16</v>
      </c>
    </row>
    <row r="11" spans="1:182">
      <c r="A11" s="22" t="str">
        <f ca="1">CELL("address",Ishikawa!$IV$65536)</f>
        <v>[Exemple_Expert_V2007.xlsx]Ishikawa!$IV$65536</v>
      </c>
      <c r="B11" s="22" t="str">
        <f ca="1">CELL("address",Ishikawa!$CE$94)</f>
        <v>[Exemple_Expert_V2007.xlsx]Ishikawa!$CE$94</v>
      </c>
      <c r="E11" s="22" t="s">
        <v>69</v>
      </c>
      <c r="H11" s="22">
        <v>1</v>
      </c>
      <c r="L11" s="22" t="b">
        <v>1</v>
      </c>
      <c r="M11" s="22" t="s">
        <v>41</v>
      </c>
      <c r="O11" s="22">
        <v>14</v>
      </c>
      <c r="P11" s="22">
        <v>94</v>
      </c>
      <c r="R11" s="22">
        <v>0</v>
      </c>
      <c r="S11" s="22">
        <v>505</v>
      </c>
      <c r="T11" s="22">
        <v>1358</v>
      </c>
      <c r="U11" s="24">
        <v>40088.693958333337</v>
      </c>
      <c r="V11" s="22" t="b">
        <v>0</v>
      </c>
      <c r="W11" s="22">
        <v>1</v>
      </c>
      <c r="X11" s="22" t="b">
        <v>0</v>
      </c>
      <c r="Y11" s="22">
        <v>0</v>
      </c>
      <c r="Z11" s="22" t="b">
        <v>0</v>
      </c>
      <c r="AA11" s="22">
        <v>0</v>
      </c>
      <c r="AB11" s="22">
        <v>100</v>
      </c>
      <c r="AC11" s="22">
        <v>0</v>
      </c>
      <c r="AD11" s="22">
        <v>100</v>
      </c>
      <c r="AE11" s="22" t="b">
        <v>0</v>
      </c>
      <c r="AI11" s="22" t="b">
        <v>1</v>
      </c>
      <c r="AJ11" s="22" t="s">
        <v>69</v>
      </c>
      <c r="AK11" s="22">
        <v>0</v>
      </c>
      <c r="AL11" s="22">
        <v>0</v>
      </c>
      <c r="AM11" s="22">
        <v>0</v>
      </c>
      <c r="AN11" s="22">
        <v>0</v>
      </c>
      <c r="AO11" s="22" t="s">
        <v>69</v>
      </c>
      <c r="AP11" s="22" t="b">
        <v>0</v>
      </c>
      <c r="AQ11" s="22">
        <v>0</v>
      </c>
      <c r="AT11" s="22" t="b">
        <v>0</v>
      </c>
      <c r="AU11" s="22">
        <v>0</v>
      </c>
      <c r="AY11" s="22" t="str">
        <f ca="1">CELL("address",Ishikawa!$AV$94)</f>
        <v>[Exemple_Expert_V2007.xlsx]Ishikawa!$AV$94</v>
      </c>
      <c r="AZ11" s="22" t="b">
        <v>0</v>
      </c>
      <c r="BB11" s="22" t="b">
        <v>0</v>
      </c>
      <c r="BC11" s="22" t="b">
        <v>0</v>
      </c>
      <c r="BD11" s="22" t="s">
        <v>18</v>
      </c>
      <c r="BF11" s="22" t="s">
        <v>18</v>
      </c>
      <c r="BG11" s="22">
        <v>0</v>
      </c>
      <c r="BH11" s="22">
        <v>0</v>
      </c>
      <c r="BN11" s="22">
        <v>0</v>
      </c>
      <c r="BO11" s="22">
        <v>0</v>
      </c>
      <c r="BQ11" s="22">
        <v>100</v>
      </c>
      <c r="BS11" s="22">
        <v>100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 t="s">
        <v>16</v>
      </c>
    </row>
    <row r="12" spans="1:182">
      <c r="A12" s="22" t="str">
        <f ca="1">CELL("address",Ishikawa!$IV$65536)</f>
        <v>[Exemple_Expert_V2007.xlsx]Ishikawa!$IV$65536</v>
      </c>
      <c r="B12" s="22" t="str">
        <f ca="1">CELL("address",Ishikawa!$CE$96)</f>
        <v>[Exemple_Expert_V2007.xlsx]Ishikawa!$CE$96</v>
      </c>
      <c r="E12" s="22" t="s">
        <v>70</v>
      </c>
      <c r="H12" s="22">
        <v>1</v>
      </c>
      <c r="L12" s="22" t="b">
        <v>1</v>
      </c>
      <c r="M12" s="22" t="s">
        <v>41</v>
      </c>
      <c r="O12" s="22">
        <v>14</v>
      </c>
      <c r="P12" s="22">
        <v>94</v>
      </c>
      <c r="R12" s="22">
        <v>0</v>
      </c>
      <c r="S12" s="22">
        <v>504</v>
      </c>
      <c r="T12" s="22">
        <v>1388</v>
      </c>
      <c r="U12" s="24">
        <v>40088.694895833331</v>
      </c>
      <c r="V12" s="22" t="b">
        <v>0</v>
      </c>
      <c r="W12" s="22">
        <v>1</v>
      </c>
      <c r="X12" s="22" t="b">
        <v>0</v>
      </c>
      <c r="Y12" s="22">
        <v>0</v>
      </c>
      <c r="Z12" s="22" t="b">
        <v>0</v>
      </c>
      <c r="AA12" s="22">
        <v>0</v>
      </c>
      <c r="AB12" s="22">
        <v>100</v>
      </c>
      <c r="AC12" s="22">
        <v>0</v>
      </c>
      <c r="AD12" s="22">
        <v>100</v>
      </c>
      <c r="AE12" s="22" t="b">
        <v>0</v>
      </c>
      <c r="AI12" s="22" t="b">
        <v>1</v>
      </c>
      <c r="AJ12" s="22" t="s">
        <v>70</v>
      </c>
      <c r="AK12" s="22">
        <v>0</v>
      </c>
      <c r="AL12" s="22">
        <v>0</v>
      </c>
      <c r="AM12" s="22">
        <v>0</v>
      </c>
      <c r="AN12" s="22">
        <v>0</v>
      </c>
      <c r="AO12" s="22" t="s">
        <v>70</v>
      </c>
      <c r="AP12" s="22" t="b">
        <v>0</v>
      </c>
      <c r="AQ12" s="22">
        <v>0</v>
      </c>
      <c r="AT12" s="22" t="b">
        <v>0</v>
      </c>
      <c r="AU12" s="22">
        <v>0</v>
      </c>
      <c r="AY12" s="22" t="str">
        <f ca="1">CELL("address",Ishikawa!$AV$96)</f>
        <v>[Exemple_Expert_V2007.xlsx]Ishikawa!$AV$96</v>
      </c>
      <c r="AZ12" s="22" t="b">
        <v>0</v>
      </c>
      <c r="BB12" s="22" t="b">
        <v>0</v>
      </c>
      <c r="BC12" s="22" t="b">
        <v>0</v>
      </c>
      <c r="BD12" s="22" t="s">
        <v>18</v>
      </c>
      <c r="BF12" s="22" t="s">
        <v>18</v>
      </c>
      <c r="BG12" s="22">
        <v>0</v>
      </c>
      <c r="BH12" s="22">
        <v>0</v>
      </c>
      <c r="BN12" s="22">
        <v>0</v>
      </c>
      <c r="BO12" s="22">
        <v>0</v>
      </c>
      <c r="BQ12" s="22">
        <v>100</v>
      </c>
      <c r="BS12" s="22">
        <v>100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 t="s">
        <v>16</v>
      </c>
    </row>
    <row r="13" spans="1:182">
      <c r="A13" s="22" t="str">
        <f ca="1">CELL("address",Ishikawa!$IV$65536)</f>
        <v>[Exemple_Expert_V2007.xlsx]Ishikawa!$IV$65536</v>
      </c>
      <c r="B13" s="22" t="str">
        <f ca="1">CELL("address",Ishikawa!$CE$97)</f>
        <v>[Exemple_Expert_V2007.xlsx]Ishikawa!$CE$97</v>
      </c>
      <c r="E13" s="22" t="s">
        <v>71</v>
      </c>
      <c r="H13" s="22">
        <v>1</v>
      </c>
      <c r="L13" s="22" t="b">
        <v>1</v>
      </c>
      <c r="M13" s="22" t="s">
        <v>41</v>
      </c>
      <c r="O13" s="22">
        <v>14</v>
      </c>
      <c r="P13" s="22">
        <v>94</v>
      </c>
      <c r="R13" s="22">
        <v>0</v>
      </c>
      <c r="S13" s="22">
        <v>504</v>
      </c>
      <c r="T13" s="22">
        <v>1402</v>
      </c>
      <c r="U13" s="24">
        <v>40088.695011574076</v>
      </c>
      <c r="V13" s="22" t="b">
        <v>0</v>
      </c>
      <c r="W13" s="22">
        <v>1</v>
      </c>
      <c r="X13" s="22" t="b">
        <v>0</v>
      </c>
      <c r="Y13" s="22">
        <v>0</v>
      </c>
      <c r="Z13" s="22" t="b">
        <v>0</v>
      </c>
      <c r="AA13" s="22">
        <v>0</v>
      </c>
      <c r="AB13" s="22">
        <v>100</v>
      </c>
      <c r="AC13" s="22">
        <v>0</v>
      </c>
      <c r="AD13" s="22">
        <v>100</v>
      </c>
      <c r="AE13" s="22" t="b">
        <v>0</v>
      </c>
      <c r="AI13" s="22" t="b">
        <v>1</v>
      </c>
      <c r="AJ13" s="22" t="s">
        <v>71</v>
      </c>
      <c r="AK13" s="22">
        <v>0</v>
      </c>
      <c r="AL13" s="22">
        <v>0</v>
      </c>
      <c r="AM13" s="22">
        <v>0</v>
      </c>
      <c r="AN13" s="22">
        <v>0</v>
      </c>
      <c r="AO13" s="22" t="s">
        <v>71</v>
      </c>
      <c r="AP13" s="22" t="b">
        <v>0</v>
      </c>
      <c r="AQ13" s="22">
        <v>0</v>
      </c>
      <c r="AT13" s="22" t="b">
        <v>0</v>
      </c>
      <c r="AU13" s="22">
        <v>0</v>
      </c>
      <c r="AY13" s="22" t="str">
        <f ca="1">CELL("address",Ishikawa!$AV$97)</f>
        <v>[Exemple_Expert_V2007.xlsx]Ishikawa!$AV$97</v>
      </c>
      <c r="AZ13" s="22" t="b">
        <v>0</v>
      </c>
      <c r="BB13" s="22" t="b">
        <v>0</v>
      </c>
      <c r="BC13" s="22" t="b">
        <v>0</v>
      </c>
      <c r="BD13" s="22" t="s">
        <v>18</v>
      </c>
      <c r="BF13" s="22" t="s">
        <v>18</v>
      </c>
      <c r="BG13" s="22">
        <v>0</v>
      </c>
      <c r="BH13" s="22">
        <v>0</v>
      </c>
      <c r="BN13" s="22">
        <v>0</v>
      </c>
      <c r="BO13" s="22">
        <v>0</v>
      </c>
      <c r="BQ13" s="22">
        <v>100</v>
      </c>
      <c r="BS13" s="22">
        <v>100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 t="s">
        <v>16</v>
      </c>
    </row>
    <row r="14" spans="1:182">
      <c r="A14" s="22" t="str">
        <f ca="1">CELL("address",Ishikawa!$IV$65536)</f>
        <v>[Exemple_Expert_V2007.xlsx]Ishikawa!$IV$65536</v>
      </c>
      <c r="B14" s="22" t="str">
        <f ca="1">CELL("address",Ishikawa!$CE$98)</f>
        <v>[Exemple_Expert_V2007.xlsx]Ishikawa!$CE$98</v>
      </c>
      <c r="E14" s="22" t="s">
        <v>72</v>
      </c>
      <c r="H14" s="22">
        <v>1</v>
      </c>
      <c r="L14" s="22" t="b">
        <v>1</v>
      </c>
      <c r="M14" s="22" t="s">
        <v>41</v>
      </c>
      <c r="O14" s="22">
        <v>14</v>
      </c>
      <c r="P14" s="22">
        <v>94</v>
      </c>
      <c r="R14" s="22">
        <v>0</v>
      </c>
      <c r="S14" s="22">
        <v>504</v>
      </c>
      <c r="T14" s="22">
        <v>1416</v>
      </c>
      <c r="U14" s="24">
        <v>40088.695162037038</v>
      </c>
      <c r="V14" s="22" t="b">
        <v>0</v>
      </c>
      <c r="W14" s="22">
        <v>1</v>
      </c>
      <c r="X14" s="22" t="b">
        <v>0</v>
      </c>
      <c r="Y14" s="22">
        <v>0</v>
      </c>
      <c r="Z14" s="22" t="b">
        <v>0</v>
      </c>
      <c r="AA14" s="22">
        <v>0</v>
      </c>
      <c r="AB14" s="22">
        <v>100</v>
      </c>
      <c r="AC14" s="22">
        <v>0</v>
      </c>
      <c r="AD14" s="22">
        <v>100</v>
      </c>
      <c r="AE14" s="22" t="b">
        <v>0</v>
      </c>
      <c r="AI14" s="22" t="b">
        <v>1</v>
      </c>
      <c r="AJ14" s="22" t="s">
        <v>72</v>
      </c>
      <c r="AK14" s="22">
        <v>0</v>
      </c>
      <c r="AL14" s="22">
        <v>0</v>
      </c>
      <c r="AM14" s="22">
        <v>0</v>
      </c>
      <c r="AN14" s="22">
        <v>0</v>
      </c>
      <c r="AO14" s="22" t="s">
        <v>72</v>
      </c>
      <c r="AP14" s="22" t="b">
        <v>0</v>
      </c>
      <c r="AQ14" s="22">
        <v>0</v>
      </c>
      <c r="AT14" s="22" t="b">
        <v>0</v>
      </c>
      <c r="AU14" s="22">
        <v>0</v>
      </c>
      <c r="AY14" s="22" t="str">
        <f ca="1">CELL("address",Ishikawa!$AV$98)</f>
        <v>[Exemple_Expert_V2007.xlsx]Ishikawa!$AV$98</v>
      </c>
      <c r="AZ14" s="22" t="b">
        <v>0</v>
      </c>
      <c r="BB14" s="22" t="b">
        <v>0</v>
      </c>
      <c r="BC14" s="22" t="b">
        <v>0</v>
      </c>
      <c r="BD14" s="22" t="s">
        <v>18</v>
      </c>
      <c r="BF14" s="22" t="s">
        <v>18</v>
      </c>
      <c r="BG14" s="22">
        <v>0</v>
      </c>
      <c r="BH14" s="22">
        <v>0</v>
      </c>
      <c r="BN14" s="22">
        <v>0</v>
      </c>
      <c r="BO14" s="22">
        <v>0</v>
      </c>
      <c r="BQ14" s="22">
        <v>100</v>
      </c>
      <c r="BS14" s="22">
        <v>100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 t="s">
        <v>16</v>
      </c>
    </row>
    <row r="15" spans="1:182">
      <c r="A15" s="22" t="str">
        <f ca="1">CELL("address",Ishikawa!$IV$65536)</f>
        <v>[Exemple_Expert_V2007.xlsx]Ishikawa!$IV$65536</v>
      </c>
      <c r="B15" s="22" t="str">
        <f ca="1">CELL("address",Ishikawa!$CE$100)</f>
        <v>[Exemple_Expert_V2007.xlsx]Ishikawa!$CE$100</v>
      </c>
      <c r="E15" s="22" t="s">
        <v>73</v>
      </c>
      <c r="H15" s="22">
        <v>1</v>
      </c>
      <c r="L15" s="22" t="b">
        <v>1</v>
      </c>
      <c r="M15" s="22" t="s">
        <v>41</v>
      </c>
      <c r="O15" s="22">
        <v>14</v>
      </c>
      <c r="P15" s="22">
        <v>94</v>
      </c>
      <c r="R15" s="22">
        <v>0</v>
      </c>
      <c r="S15" s="22">
        <v>504</v>
      </c>
      <c r="T15" s="22">
        <v>1444</v>
      </c>
      <c r="U15" s="24">
        <v>40088.6953587963</v>
      </c>
      <c r="V15" s="22" t="b">
        <v>0</v>
      </c>
      <c r="W15" s="22">
        <v>1</v>
      </c>
      <c r="X15" s="22" t="b">
        <v>0</v>
      </c>
      <c r="Y15" s="22">
        <v>0</v>
      </c>
      <c r="Z15" s="22" t="b">
        <v>0</v>
      </c>
      <c r="AA15" s="22">
        <v>0</v>
      </c>
      <c r="AB15" s="22">
        <v>100</v>
      </c>
      <c r="AC15" s="22">
        <v>0</v>
      </c>
      <c r="AD15" s="22">
        <v>100</v>
      </c>
      <c r="AE15" s="22" t="b">
        <v>0</v>
      </c>
      <c r="AI15" s="22" t="b">
        <v>1</v>
      </c>
      <c r="AJ15" s="22" t="s">
        <v>73</v>
      </c>
      <c r="AK15" s="22">
        <v>0</v>
      </c>
      <c r="AL15" s="22">
        <v>0</v>
      </c>
      <c r="AM15" s="22">
        <v>0</v>
      </c>
      <c r="AN15" s="22">
        <v>0</v>
      </c>
      <c r="AO15" s="22" t="s">
        <v>73</v>
      </c>
      <c r="AP15" s="22" t="b">
        <v>0</v>
      </c>
      <c r="AQ15" s="22">
        <v>0</v>
      </c>
      <c r="AT15" s="22" t="b">
        <v>0</v>
      </c>
      <c r="AU15" s="22">
        <v>0</v>
      </c>
      <c r="AY15" s="22" t="str">
        <f ca="1">CELL("address",Ishikawa!$AV$100)</f>
        <v>[Exemple_Expert_V2007.xlsx]Ishikawa!$AV$100</v>
      </c>
      <c r="AZ15" s="22" t="b">
        <v>0</v>
      </c>
      <c r="BB15" s="22" t="b">
        <v>0</v>
      </c>
      <c r="BC15" s="22" t="b">
        <v>0</v>
      </c>
      <c r="BD15" s="22" t="s">
        <v>18</v>
      </c>
      <c r="BF15" s="22" t="s">
        <v>18</v>
      </c>
      <c r="BG15" s="22">
        <v>0</v>
      </c>
      <c r="BH15" s="22">
        <v>0</v>
      </c>
      <c r="BN15" s="22">
        <v>0</v>
      </c>
      <c r="BO15" s="22">
        <v>0</v>
      </c>
      <c r="BQ15" s="22">
        <v>100</v>
      </c>
      <c r="BS15" s="22">
        <v>100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 t="s">
        <v>16</v>
      </c>
    </row>
    <row r="16" spans="1:182">
      <c r="A16" s="22" t="str">
        <f ca="1">CELL("address",Ishikawa!$IV$65536)</f>
        <v>[Exemple_Expert_V2007.xlsx]Ishikawa!$IV$65536</v>
      </c>
      <c r="B16" s="22" t="str">
        <f ca="1">CELL("address",Ishikawa!$CE$101)</f>
        <v>[Exemple_Expert_V2007.xlsx]Ishikawa!$CE$101</v>
      </c>
      <c r="E16" s="22" t="s">
        <v>74</v>
      </c>
      <c r="H16" s="22">
        <v>1</v>
      </c>
      <c r="L16" s="22" t="b">
        <v>1</v>
      </c>
      <c r="M16" s="22" t="s">
        <v>41</v>
      </c>
      <c r="O16" s="22">
        <v>14</v>
      </c>
      <c r="P16" s="22">
        <v>94</v>
      </c>
      <c r="R16" s="22">
        <v>0</v>
      </c>
      <c r="S16" s="22">
        <v>504</v>
      </c>
      <c r="T16" s="22">
        <v>1459</v>
      </c>
      <c r="U16" s="24">
        <v>40088.695462962962</v>
      </c>
      <c r="V16" s="22" t="b">
        <v>0</v>
      </c>
      <c r="W16" s="22">
        <v>1</v>
      </c>
      <c r="X16" s="22" t="b">
        <v>0</v>
      </c>
      <c r="Y16" s="22">
        <v>0</v>
      </c>
      <c r="Z16" s="22" t="b">
        <v>0</v>
      </c>
      <c r="AA16" s="22">
        <v>0</v>
      </c>
      <c r="AB16" s="22">
        <v>100</v>
      </c>
      <c r="AC16" s="22">
        <v>0</v>
      </c>
      <c r="AD16" s="22">
        <v>100</v>
      </c>
      <c r="AE16" s="22" t="b">
        <v>0</v>
      </c>
      <c r="AI16" s="22" t="b">
        <v>1</v>
      </c>
      <c r="AJ16" s="22" t="s">
        <v>74</v>
      </c>
      <c r="AK16" s="22">
        <v>0</v>
      </c>
      <c r="AL16" s="22">
        <v>0</v>
      </c>
      <c r="AM16" s="22">
        <v>0</v>
      </c>
      <c r="AN16" s="22">
        <v>0</v>
      </c>
      <c r="AO16" s="22" t="s">
        <v>74</v>
      </c>
      <c r="AP16" s="22" t="b">
        <v>0</v>
      </c>
      <c r="AQ16" s="22">
        <v>0</v>
      </c>
      <c r="AT16" s="22" t="b">
        <v>0</v>
      </c>
      <c r="AU16" s="22">
        <v>0</v>
      </c>
      <c r="AY16" s="22" t="str">
        <f ca="1">CELL("address",Ishikawa!$AV$101)</f>
        <v>[Exemple_Expert_V2007.xlsx]Ishikawa!$AV$101</v>
      </c>
      <c r="AZ16" s="22" t="b">
        <v>0</v>
      </c>
      <c r="BB16" s="22" t="b">
        <v>0</v>
      </c>
      <c r="BC16" s="22" t="b">
        <v>0</v>
      </c>
      <c r="BD16" s="22" t="s">
        <v>18</v>
      </c>
      <c r="BF16" s="22" t="s">
        <v>18</v>
      </c>
      <c r="BG16" s="22">
        <v>0</v>
      </c>
      <c r="BH16" s="22">
        <v>0</v>
      </c>
      <c r="BN16" s="22">
        <v>0</v>
      </c>
      <c r="BO16" s="22">
        <v>0</v>
      </c>
      <c r="BQ16" s="22">
        <v>100</v>
      </c>
      <c r="BS16" s="22">
        <v>100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 t="s">
        <v>16</v>
      </c>
    </row>
    <row r="17" spans="1:77">
      <c r="A17" s="22" t="str">
        <f ca="1">CELL("address",Ishikawa!$IV$65536)</f>
        <v>[Exemple_Expert_V2007.xlsx]Ishikawa!$IV$65536</v>
      </c>
      <c r="B17" s="22" t="str">
        <f ca="1">CELL("address",Ishikawa!$CE$102)</f>
        <v>[Exemple_Expert_V2007.xlsx]Ishikawa!$CE$102</v>
      </c>
      <c r="E17" s="22" t="s">
        <v>75</v>
      </c>
      <c r="H17" s="22">
        <v>1</v>
      </c>
      <c r="L17" s="22" t="b">
        <v>1</v>
      </c>
      <c r="M17" s="22" t="s">
        <v>41</v>
      </c>
      <c r="O17" s="22">
        <v>14</v>
      </c>
      <c r="P17" s="22">
        <v>94</v>
      </c>
      <c r="R17" s="22">
        <v>0</v>
      </c>
      <c r="S17" s="22">
        <v>504</v>
      </c>
      <c r="T17" s="22">
        <v>1473</v>
      </c>
      <c r="U17" s="24">
        <v>40088.6955787037</v>
      </c>
      <c r="V17" s="22" t="b">
        <v>0</v>
      </c>
      <c r="W17" s="22">
        <v>1</v>
      </c>
      <c r="X17" s="22" t="b">
        <v>0</v>
      </c>
      <c r="Y17" s="22">
        <v>0</v>
      </c>
      <c r="Z17" s="22" t="b">
        <v>0</v>
      </c>
      <c r="AA17" s="22">
        <v>0</v>
      </c>
      <c r="AB17" s="22">
        <v>100</v>
      </c>
      <c r="AC17" s="22">
        <v>0</v>
      </c>
      <c r="AD17" s="22">
        <v>100</v>
      </c>
      <c r="AE17" s="22" t="b">
        <v>0</v>
      </c>
      <c r="AI17" s="22" t="b">
        <v>1</v>
      </c>
      <c r="AJ17" s="22" t="s">
        <v>75</v>
      </c>
      <c r="AK17" s="22">
        <v>0</v>
      </c>
      <c r="AL17" s="22">
        <v>0</v>
      </c>
      <c r="AM17" s="22">
        <v>0</v>
      </c>
      <c r="AN17" s="22">
        <v>0</v>
      </c>
      <c r="AO17" s="22" t="s">
        <v>75</v>
      </c>
      <c r="AP17" s="22" t="b">
        <v>0</v>
      </c>
      <c r="AQ17" s="22">
        <v>0</v>
      </c>
      <c r="AT17" s="22" t="b">
        <v>0</v>
      </c>
      <c r="AU17" s="22">
        <v>0</v>
      </c>
      <c r="AY17" s="22" t="str">
        <f ca="1">CELL("address",Ishikawa!$AV$102)</f>
        <v>[Exemple_Expert_V2007.xlsx]Ishikawa!$AV$102</v>
      </c>
      <c r="AZ17" s="22" t="b">
        <v>0</v>
      </c>
      <c r="BB17" s="22" t="b">
        <v>0</v>
      </c>
      <c r="BC17" s="22" t="b">
        <v>0</v>
      </c>
      <c r="BD17" s="22" t="s">
        <v>18</v>
      </c>
      <c r="BF17" s="22" t="s">
        <v>18</v>
      </c>
      <c r="BG17" s="22">
        <v>0</v>
      </c>
      <c r="BH17" s="22">
        <v>0</v>
      </c>
      <c r="BN17" s="22">
        <v>0</v>
      </c>
      <c r="BO17" s="22">
        <v>0</v>
      </c>
      <c r="BQ17" s="22">
        <v>100</v>
      </c>
      <c r="BS17" s="22">
        <v>100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 t="s">
        <v>16</v>
      </c>
    </row>
    <row r="18" spans="1:77">
      <c r="A18" s="22" t="str">
        <f ca="1">CELL("address",Ishikawa!$IV$65536)</f>
        <v>[Exemple_Expert_V2007.xlsx]Ishikawa!$IV$65536</v>
      </c>
      <c r="B18" s="22" t="str">
        <f ca="1">CELL("address",Ishikawa!$BK$87)</f>
        <v>[Exemple_Expert_V2007.xlsx]Ishikawa!$BK$87</v>
      </c>
      <c r="E18" s="22" t="s">
        <v>79</v>
      </c>
      <c r="H18" s="22">
        <v>1</v>
      </c>
      <c r="L18" s="22" t="b">
        <v>1</v>
      </c>
      <c r="M18" s="22" t="s">
        <v>41</v>
      </c>
      <c r="O18" s="22">
        <v>45</v>
      </c>
      <c r="P18" s="22">
        <v>47</v>
      </c>
      <c r="R18" s="22">
        <v>0</v>
      </c>
      <c r="S18" s="22">
        <v>425</v>
      </c>
      <c r="T18" s="22">
        <v>1236</v>
      </c>
      <c r="U18" s="24">
        <v>40088.53224537037</v>
      </c>
      <c r="V18" s="22" t="b">
        <v>0</v>
      </c>
      <c r="W18" s="22">
        <v>1</v>
      </c>
      <c r="X18" s="22" t="b">
        <v>0</v>
      </c>
      <c r="Y18" s="22">
        <v>0</v>
      </c>
      <c r="Z18" s="22" t="b">
        <v>0</v>
      </c>
      <c r="AA18" s="22">
        <v>0</v>
      </c>
      <c r="AB18" s="22">
        <v>100</v>
      </c>
      <c r="AC18" s="22">
        <v>0</v>
      </c>
      <c r="AD18" s="22">
        <v>100</v>
      </c>
      <c r="AE18" s="22" t="b">
        <v>0</v>
      </c>
      <c r="AI18" s="22" t="b">
        <v>1</v>
      </c>
      <c r="AJ18" s="22" t="s">
        <v>79</v>
      </c>
      <c r="AK18" s="22">
        <v>0</v>
      </c>
      <c r="AL18" s="22">
        <v>0</v>
      </c>
      <c r="AM18" s="22">
        <v>0</v>
      </c>
      <c r="AN18" s="22">
        <v>0</v>
      </c>
      <c r="AO18" s="22" t="s">
        <v>79</v>
      </c>
      <c r="AP18" s="22" t="b">
        <v>0</v>
      </c>
      <c r="AQ18" s="22">
        <v>0</v>
      </c>
      <c r="AT18" s="22" t="b">
        <v>0</v>
      </c>
      <c r="AU18" s="22">
        <v>0</v>
      </c>
      <c r="AZ18" s="22" t="b">
        <v>0</v>
      </c>
      <c r="BB18" s="22" t="b">
        <v>0</v>
      </c>
      <c r="BC18" s="22" t="b">
        <v>0</v>
      </c>
      <c r="BD18" s="22" t="s">
        <v>18</v>
      </c>
      <c r="BF18" s="22" t="s">
        <v>18</v>
      </c>
      <c r="BG18" s="22">
        <v>0</v>
      </c>
      <c r="BH18" s="22">
        <v>0</v>
      </c>
      <c r="BN18" s="22">
        <v>0</v>
      </c>
      <c r="BO18" s="22">
        <v>0</v>
      </c>
      <c r="BQ18" s="22">
        <v>100</v>
      </c>
      <c r="BS18" s="22">
        <v>100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 t="s">
        <v>16</v>
      </c>
    </row>
    <row r="19" spans="1:77">
      <c r="A19" s="22" t="str">
        <f ca="1">CELL("address",Ishikawa!$IV$65536)</f>
        <v>[Exemple_Expert_V2007.xlsx]Ishikawa!$IV$65536</v>
      </c>
      <c r="E19" s="22" t="s">
        <v>87</v>
      </c>
      <c r="H19" s="22">
        <v>9</v>
      </c>
      <c r="L19" s="22" t="b">
        <v>1</v>
      </c>
      <c r="M19" s="22" t="s">
        <v>77</v>
      </c>
      <c r="O19" s="22">
        <v>0</v>
      </c>
      <c r="P19" s="22">
        <v>18</v>
      </c>
      <c r="Q19" s="22" t="str">
        <f ca="1">CELL("address",Ishikawa!$BF$84)</f>
        <v>[Exemple_Expert_V2007.xlsx]Ishikawa!$BF$84</v>
      </c>
      <c r="R19" s="22">
        <v>0</v>
      </c>
      <c r="S19" s="22">
        <v>431</v>
      </c>
      <c r="T19" s="22">
        <v>1257</v>
      </c>
      <c r="U19" s="24">
        <v>40088.52853009259</v>
      </c>
      <c r="V19" s="22" t="b">
        <v>0</v>
      </c>
      <c r="W19" s="22">
        <v>1</v>
      </c>
      <c r="X19" s="22" t="b">
        <v>0</v>
      </c>
      <c r="Y19" s="22">
        <v>0</v>
      </c>
      <c r="Z19" s="22" t="b">
        <v>1</v>
      </c>
      <c r="AA19" s="22">
        <v>0</v>
      </c>
      <c r="AB19" s="22">
        <v>100</v>
      </c>
      <c r="AC19" s="22">
        <v>0</v>
      </c>
      <c r="AD19" s="22">
        <v>100</v>
      </c>
      <c r="AE19" s="22" t="b">
        <v>0</v>
      </c>
      <c r="AG19" s="22" t="s">
        <v>78</v>
      </c>
      <c r="AI19" s="22" t="b">
        <v>1</v>
      </c>
      <c r="AJ19" s="22" t="s">
        <v>80</v>
      </c>
      <c r="AK19" s="22">
        <v>0</v>
      </c>
      <c r="AL19" s="22">
        <v>0</v>
      </c>
      <c r="AM19" s="22">
        <v>0</v>
      </c>
      <c r="AN19" s="22">
        <v>0</v>
      </c>
      <c r="AO19" s="22" t="s">
        <v>80</v>
      </c>
      <c r="AP19" s="22" t="b">
        <v>0</v>
      </c>
      <c r="AQ19" s="22">
        <v>0</v>
      </c>
      <c r="AT19" s="22" t="b">
        <v>0</v>
      </c>
      <c r="AU19" s="22">
        <v>0</v>
      </c>
      <c r="AZ19" s="22" t="b">
        <v>0</v>
      </c>
      <c r="BB19" s="22" t="b">
        <v>0</v>
      </c>
      <c r="BC19" s="22" t="b">
        <v>0</v>
      </c>
      <c r="BD19" s="22" t="s">
        <v>18</v>
      </c>
      <c r="BF19" s="22" t="s">
        <v>18</v>
      </c>
      <c r="BG19" s="22">
        <v>0</v>
      </c>
      <c r="BH19" s="22">
        <v>0</v>
      </c>
      <c r="BN19" s="22">
        <v>0</v>
      </c>
      <c r="BO19" s="22">
        <v>0</v>
      </c>
      <c r="BQ19" s="22">
        <v>100</v>
      </c>
      <c r="BS19" s="22">
        <v>100</v>
      </c>
      <c r="BT19" s="22">
        <v>0</v>
      </c>
      <c r="BU19" s="22">
        <v>0</v>
      </c>
      <c r="BV19" s="22">
        <v>0</v>
      </c>
      <c r="BW19" s="22">
        <v>0</v>
      </c>
      <c r="BX19" s="22">
        <v>135</v>
      </c>
      <c r="BY19" s="22" t="s">
        <v>16</v>
      </c>
    </row>
    <row r="20" spans="1:77">
      <c r="A20" s="22" t="str">
        <f ca="1">CELL("address",Ishikawa!$IV$65536)</f>
        <v>[Exemple_Expert_V2007.xlsx]Ishikawa!$IV$65536</v>
      </c>
      <c r="B20" s="22" t="str">
        <f ca="1">CELL("address",Ishikawa!$BK$85)</f>
        <v>[Exemple_Expert_V2007.xlsx]Ishikawa!$BK$85</v>
      </c>
      <c r="E20" s="22" t="s">
        <v>81</v>
      </c>
      <c r="H20" s="22">
        <v>1</v>
      </c>
      <c r="L20" s="22" t="b">
        <v>1</v>
      </c>
      <c r="M20" s="22" t="s">
        <v>41</v>
      </c>
      <c r="O20" s="22">
        <v>45</v>
      </c>
      <c r="P20" s="22">
        <v>47</v>
      </c>
      <c r="R20" s="22">
        <v>0</v>
      </c>
      <c r="S20" s="22">
        <v>420</v>
      </c>
      <c r="T20" s="22">
        <v>1275</v>
      </c>
      <c r="U20" s="24">
        <v>40088.528807870367</v>
      </c>
      <c r="V20" s="22" t="b">
        <v>0</v>
      </c>
      <c r="W20" s="22">
        <v>1</v>
      </c>
      <c r="X20" s="22" t="b">
        <v>0</v>
      </c>
      <c r="Y20" s="22">
        <v>0</v>
      </c>
      <c r="Z20" s="22" t="b">
        <v>0</v>
      </c>
      <c r="AA20" s="22">
        <v>0</v>
      </c>
      <c r="AB20" s="22">
        <v>100</v>
      </c>
      <c r="AC20" s="22">
        <v>0</v>
      </c>
      <c r="AD20" s="22">
        <v>100</v>
      </c>
      <c r="AE20" s="22" t="b">
        <v>0</v>
      </c>
      <c r="AI20" s="22" t="b">
        <v>1</v>
      </c>
      <c r="AJ20" s="22" t="s">
        <v>81</v>
      </c>
      <c r="AK20" s="22">
        <v>0</v>
      </c>
      <c r="AL20" s="22">
        <v>0</v>
      </c>
      <c r="AM20" s="22">
        <v>0</v>
      </c>
      <c r="AN20" s="22">
        <v>0</v>
      </c>
      <c r="AO20" s="22" t="s">
        <v>81</v>
      </c>
      <c r="AP20" s="22" t="b">
        <v>0</v>
      </c>
      <c r="AQ20" s="22">
        <v>0</v>
      </c>
      <c r="AT20" s="22" t="b">
        <v>0</v>
      </c>
      <c r="AU20" s="22">
        <v>0</v>
      </c>
      <c r="AZ20" s="22" t="b">
        <v>0</v>
      </c>
      <c r="BB20" s="22" t="b">
        <v>0</v>
      </c>
      <c r="BC20" s="22" t="b">
        <v>0</v>
      </c>
      <c r="BD20" s="22" t="s">
        <v>18</v>
      </c>
      <c r="BF20" s="22" t="s">
        <v>18</v>
      </c>
      <c r="BG20" s="22">
        <v>0</v>
      </c>
      <c r="BH20" s="22">
        <v>0</v>
      </c>
      <c r="BN20" s="22">
        <v>0</v>
      </c>
      <c r="BO20" s="22">
        <v>0</v>
      </c>
      <c r="BQ20" s="22">
        <v>100</v>
      </c>
      <c r="BS20" s="22">
        <v>100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 t="s">
        <v>16</v>
      </c>
    </row>
    <row r="21" spans="1:77">
      <c r="A21" s="22" t="str">
        <f ca="1">CELL("address",Ishikawa!$IV$65536)</f>
        <v>[Exemple_Expert_V2007.xlsx]Ishikawa!$IV$65536</v>
      </c>
      <c r="B21" s="22" t="str">
        <f ca="1">CELL("address",Ishikawa!$BP$85)</f>
        <v>[Exemple_Expert_V2007.xlsx]Ishikawa!$BP$85</v>
      </c>
      <c r="E21" s="22" t="s">
        <v>82</v>
      </c>
      <c r="H21" s="22">
        <v>1</v>
      </c>
      <c r="L21" s="22" t="b">
        <v>1</v>
      </c>
      <c r="M21" s="22" t="s">
        <v>41</v>
      </c>
      <c r="O21" s="22">
        <v>45</v>
      </c>
      <c r="P21" s="22">
        <v>47</v>
      </c>
      <c r="R21" s="22">
        <v>0</v>
      </c>
      <c r="S21" s="22">
        <v>420</v>
      </c>
      <c r="T21" s="22">
        <v>1275</v>
      </c>
      <c r="U21" s="24">
        <v>40088.528912037036</v>
      </c>
      <c r="V21" s="22" t="b">
        <v>0</v>
      </c>
      <c r="W21" s="22">
        <v>1</v>
      </c>
      <c r="X21" s="22" t="b">
        <v>0</v>
      </c>
      <c r="Y21" s="22">
        <v>0</v>
      </c>
      <c r="Z21" s="22" t="b">
        <v>0</v>
      </c>
      <c r="AA21" s="22">
        <v>0</v>
      </c>
      <c r="AB21" s="22">
        <v>100</v>
      </c>
      <c r="AC21" s="22">
        <v>0</v>
      </c>
      <c r="AD21" s="22">
        <v>100</v>
      </c>
      <c r="AE21" s="22" t="b">
        <v>0</v>
      </c>
      <c r="AI21" s="22" t="b">
        <v>1</v>
      </c>
      <c r="AJ21" s="22" t="s">
        <v>82</v>
      </c>
      <c r="AK21" s="22">
        <v>0</v>
      </c>
      <c r="AL21" s="22">
        <v>0</v>
      </c>
      <c r="AM21" s="22">
        <v>0</v>
      </c>
      <c r="AN21" s="22">
        <v>0</v>
      </c>
      <c r="AO21" s="22" t="s">
        <v>82</v>
      </c>
      <c r="AP21" s="22" t="b">
        <v>0</v>
      </c>
      <c r="AQ21" s="22">
        <v>0</v>
      </c>
      <c r="AT21" s="22" t="b">
        <v>0</v>
      </c>
      <c r="AU21" s="22">
        <v>0</v>
      </c>
      <c r="AZ21" s="22" t="b">
        <v>0</v>
      </c>
      <c r="BB21" s="22" t="b">
        <v>0</v>
      </c>
      <c r="BC21" s="22" t="b">
        <v>0</v>
      </c>
      <c r="BD21" s="22" t="s">
        <v>18</v>
      </c>
      <c r="BF21" s="22" t="s">
        <v>18</v>
      </c>
      <c r="BG21" s="22">
        <v>0</v>
      </c>
      <c r="BH21" s="22">
        <v>0</v>
      </c>
      <c r="BN21" s="22">
        <v>0</v>
      </c>
      <c r="BO21" s="22">
        <v>0</v>
      </c>
      <c r="BQ21" s="22">
        <v>100</v>
      </c>
      <c r="BS21" s="22">
        <v>100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 t="s">
        <v>16</v>
      </c>
    </row>
    <row r="22" spans="1:77">
      <c r="A22" s="22" t="str">
        <f ca="1">CELL("address",Ishikawa!$IV$65536)</f>
        <v>[Exemple_Expert_V2007.xlsx]Ishikawa!$IV$65536</v>
      </c>
      <c r="E22" s="22" t="s">
        <v>83</v>
      </c>
      <c r="H22" s="22">
        <v>9</v>
      </c>
      <c r="L22" s="22" t="b">
        <v>1</v>
      </c>
      <c r="M22" s="22" t="s">
        <v>77</v>
      </c>
      <c r="O22" s="22">
        <v>0</v>
      </c>
      <c r="P22" s="22">
        <v>18</v>
      </c>
      <c r="Q22" s="22" t="str">
        <f ca="1">CELL("address",Ishikawa!$BF$85)</f>
        <v>[Exemple_Expert_V2007.xlsx]Ishikawa!$BF$85</v>
      </c>
      <c r="R22" s="22">
        <v>0</v>
      </c>
      <c r="S22" s="22">
        <v>426</v>
      </c>
      <c r="T22" s="22">
        <v>1296</v>
      </c>
      <c r="U22" s="24">
        <v>40088.529039351852</v>
      </c>
      <c r="V22" s="22" t="b">
        <v>0</v>
      </c>
      <c r="W22" s="22">
        <v>1</v>
      </c>
      <c r="X22" s="22" t="b">
        <v>0</v>
      </c>
      <c r="Y22" s="22">
        <v>0</v>
      </c>
      <c r="Z22" s="22" t="b">
        <v>1</v>
      </c>
      <c r="AA22" s="22">
        <v>0</v>
      </c>
      <c r="AB22" s="22">
        <v>100</v>
      </c>
      <c r="AC22" s="22">
        <v>0</v>
      </c>
      <c r="AD22" s="22">
        <v>100</v>
      </c>
      <c r="AE22" s="22" t="b">
        <v>0</v>
      </c>
      <c r="AG22" s="22" t="s">
        <v>78</v>
      </c>
      <c r="AI22" s="22" t="b">
        <v>1</v>
      </c>
      <c r="AJ22" s="22" t="s">
        <v>83</v>
      </c>
      <c r="AK22" s="22">
        <v>0</v>
      </c>
      <c r="AL22" s="22">
        <v>0</v>
      </c>
      <c r="AM22" s="22">
        <v>0</v>
      </c>
      <c r="AN22" s="22">
        <v>0</v>
      </c>
      <c r="AO22" s="22" t="s">
        <v>83</v>
      </c>
      <c r="AP22" s="22" t="b">
        <v>0</v>
      </c>
      <c r="AQ22" s="22">
        <v>0</v>
      </c>
      <c r="AT22" s="22" t="b">
        <v>0</v>
      </c>
      <c r="AU22" s="22">
        <v>0</v>
      </c>
      <c r="AZ22" s="22" t="b">
        <v>0</v>
      </c>
      <c r="BB22" s="22" t="b">
        <v>0</v>
      </c>
      <c r="BC22" s="22" t="b">
        <v>0</v>
      </c>
      <c r="BD22" s="22" t="s">
        <v>18</v>
      </c>
      <c r="BF22" s="22" t="s">
        <v>18</v>
      </c>
      <c r="BG22" s="22">
        <v>0</v>
      </c>
      <c r="BH22" s="22">
        <v>0</v>
      </c>
      <c r="BN22" s="22">
        <v>0</v>
      </c>
      <c r="BO22" s="22">
        <v>0</v>
      </c>
      <c r="BQ22" s="22">
        <v>100</v>
      </c>
      <c r="BS22" s="22">
        <v>100</v>
      </c>
      <c r="BT22" s="22">
        <v>0</v>
      </c>
      <c r="BU22" s="22">
        <v>0</v>
      </c>
      <c r="BV22" s="22">
        <v>0</v>
      </c>
      <c r="BW22" s="22">
        <v>0</v>
      </c>
      <c r="BX22" s="22">
        <v>36</v>
      </c>
      <c r="BY22" s="22" t="s">
        <v>16</v>
      </c>
    </row>
    <row r="23" spans="1:77">
      <c r="A23" s="22" t="str">
        <f ca="1">CELL("address",Ishikawa!$IV$65536)</f>
        <v>[Exemple_Expert_V2007.xlsx]Ishikawa!$IV$65536</v>
      </c>
      <c r="B23" s="22" t="str">
        <f ca="1">CELL("address",Ishikawa!$BK$86)</f>
        <v>[Exemple_Expert_V2007.xlsx]Ishikawa!$BK$86</v>
      </c>
      <c r="E23" s="22" t="s">
        <v>84</v>
      </c>
      <c r="H23" s="22">
        <v>1</v>
      </c>
      <c r="L23" s="22" t="b">
        <v>1</v>
      </c>
      <c r="M23" s="22" t="s">
        <v>41</v>
      </c>
      <c r="O23" s="22">
        <v>45</v>
      </c>
      <c r="P23" s="22">
        <v>47</v>
      </c>
      <c r="R23" s="22">
        <v>0</v>
      </c>
      <c r="S23" s="22">
        <v>467</v>
      </c>
      <c r="T23" s="22">
        <v>1319</v>
      </c>
      <c r="U23" s="24">
        <v>40088.530729166669</v>
      </c>
      <c r="V23" s="22" t="b">
        <v>0</v>
      </c>
      <c r="W23" s="22">
        <v>1</v>
      </c>
      <c r="X23" s="22" t="b">
        <v>0</v>
      </c>
      <c r="Y23" s="22">
        <v>0</v>
      </c>
      <c r="Z23" s="22" t="b">
        <v>0</v>
      </c>
      <c r="AA23" s="22">
        <v>0</v>
      </c>
      <c r="AB23" s="22">
        <v>100</v>
      </c>
      <c r="AC23" s="22">
        <v>0</v>
      </c>
      <c r="AD23" s="22">
        <v>100</v>
      </c>
      <c r="AE23" s="22" t="b">
        <v>0</v>
      </c>
      <c r="AI23" s="22" t="b">
        <v>1</v>
      </c>
      <c r="AJ23" s="22" t="s">
        <v>84</v>
      </c>
      <c r="AK23" s="22">
        <v>0</v>
      </c>
      <c r="AL23" s="22">
        <v>0</v>
      </c>
      <c r="AM23" s="22">
        <v>0</v>
      </c>
      <c r="AN23" s="22">
        <v>0</v>
      </c>
      <c r="AO23" s="22" t="s">
        <v>84</v>
      </c>
      <c r="AP23" s="22" t="b">
        <v>0</v>
      </c>
      <c r="AQ23" s="22">
        <v>0</v>
      </c>
      <c r="AT23" s="22" t="b">
        <v>0</v>
      </c>
      <c r="AU23" s="22">
        <v>0</v>
      </c>
      <c r="AZ23" s="22" t="b">
        <v>0</v>
      </c>
      <c r="BB23" s="22" t="b">
        <v>0</v>
      </c>
      <c r="BC23" s="22" t="b">
        <v>0</v>
      </c>
      <c r="BD23" s="22" t="s">
        <v>18</v>
      </c>
      <c r="BF23" s="22" t="s">
        <v>18</v>
      </c>
      <c r="BG23" s="22">
        <v>0</v>
      </c>
      <c r="BH23" s="22">
        <v>0</v>
      </c>
      <c r="BN23" s="22">
        <v>0</v>
      </c>
      <c r="BO23" s="22">
        <v>0</v>
      </c>
      <c r="BQ23" s="22">
        <v>100</v>
      </c>
      <c r="BS23" s="22">
        <v>100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 t="s">
        <v>16</v>
      </c>
    </row>
    <row r="24" spans="1:77">
      <c r="A24" s="22" t="str">
        <f ca="1">CELL("address",Ishikawa!$IV$65536)</f>
        <v>[Exemple_Expert_V2007.xlsx]Ishikawa!$IV$65536</v>
      </c>
      <c r="B24" s="22" t="str">
        <f ca="1">CELL("address",Ishikawa!$BP$86)</f>
        <v>[Exemple_Expert_V2007.xlsx]Ishikawa!$BP$86</v>
      </c>
      <c r="E24" s="22" t="s">
        <v>85</v>
      </c>
      <c r="H24" s="22">
        <v>1</v>
      </c>
      <c r="L24" s="22" t="b">
        <v>1</v>
      </c>
      <c r="M24" s="22" t="s">
        <v>41</v>
      </c>
      <c r="O24" s="22">
        <v>45</v>
      </c>
      <c r="P24" s="22">
        <v>47</v>
      </c>
      <c r="R24" s="22">
        <v>0</v>
      </c>
      <c r="S24" s="22">
        <v>467</v>
      </c>
      <c r="T24" s="22">
        <v>1319</v>
      </c>
      <c r="U24" s="24">
        <v>40088.530844907407</v>
      </c>
      <c r="V24" s="22" t="b">
        <v>0</v>
      </c>
      <c r="W24" s="22">
        <v>1</v>
      </c>
      <c r="X24" s="22" t="b">
        <v>0</v>
      </c>
      <c r="Y24" s="22">
        <v>0</v>
      </c>
      <c r="Z24" s="22" t="b">
        <v>0</v>
      </c>
      <c r="AA24" s="22">
        <v>0</v>
      </c>
      <c r="AB24" s="22">
        <v>100</v>
      </c>
      <c r="AC24" s="22">
        <v>0</v>
      </c>
      <c r="AD24" s="22">
        <v>100</v>
      </c>
      <c r="AE24" s="22" t="b">
        <v>0</v>
      </c>
      <c r="AI24" s="22" t="b">
        <v>1</v>
      </c>
      <c r="AJ24" s="22" t="s">
        <v>85</v>
      </c>
      <c r="AK24" s="22">
        <v>0</v>
      </c>
      <c r="AL24" s="22">
        <v>0</v>
      </c>
      <c r="AM24" s="22">
        <v>0</v>
      </c>
      <c r="AN24" s="22">
        <v>0</v>
      </c>
      <c r="AO24" s="22" t="s">
        <v>85</v>
      </c>
      <c r="AP24" s="22" t="b">
        <v>0</v>
      </c>
      <c r="AQ24" s="22">
        <v>0</v>
      </c>
      <c r="AT24" s="22" t="b">
        <v>0</v>
      </c>
      <c r="AU24" s="22">
        <v>0</v>
      </c>
      <c r="AZ24" s="22" t="b">
        <v>0</v>
      </c>
      <c r="BB24" s="22" t="b">
        <v>0</v>
      </c>
      <c r="BC24" s="22" t="b">
        <v>0</v>
      </c>
      <c r="BD24" s="22" t="s">
        <v>18</v>
      </c>
      <c r="BF24" s="22" t="s">
        <v>18</v>
      </c>
      <c r="BG24" s="22">
        <v>0</v>
      </c>
      <c r="BH24" s="22">
        <v>0</v>
      </c>
      <c r="BN24" s="22">
        <v>0</v>
      </c>
      <c r="BO24" s="22">
        <v>0</v>
      </c>
      <c r="BQ24" s="22">
        <v>100</v>
      </c>
      <c r="BS24" s="22">
        <v>100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 t="s">
        <v>16</v>
      </c>
    </row>
    <row r="25" spans="1:77">
      <c r="A25" s="22" t="str">
        <f ca="1">CELL("address",Ishikawa!$IV$65536)</f>
        <v>[Exemple_Expert_V2007.xlsx]Ishikawa!$IV$65536</v>
      </c>
      <c r="B25" s="22" t="str">
        <f ca="1">CELL("address",Ishikawa!$BP$87)</f>
        <v>[Exemple_Expert_V2007.xlsx]Ishikawa!$BP$87</v>
      </c>
      <c r="E25" s="22" t="s">
        <v>86</v>
      </c>
      <c r="H25" s="22">
        <v>1</v>
      </c>
      <c r="L25" s="22" t="b">
        <v>1</v>
      </c>
      <c r="M25" s="22" t="s">
        <v>41</v>
      </c>
      <c r="O25" s="22">
        <v>45</v>
      </c>
      <c r="P25" s="22">
        <v>47</v>
      </c>
      <c r="R25" s="22">
        <v>0</v>
      </c>
      <c r="S25" s="22">
        <v>406</v>
      </c>
      <c r="T25" s="22">
        <v>1374</v>
      </c>
      <c r="U25" s="24">
        <v>40088.532037037039</v>
      </c>
      <c r="V25" s="22" t="b">
        <v>0</v>
      </c>
      <c r="W25" s="22">
        <v>1</v>
      </c>
      <c r="X25" s="22" t="b">
        <v>0</v>
      </c>
      <c r="Y25" s="22">
        <v>0</v>
      </c>
      <c r="Z25" s="22" t="b">
        <v>0</v>
      </c>
      <c r="AA25" s="22">
        <v>0</v>
      </c>
      <c r="AB25" s="22">
        <v>100</v>
      </c>
      <c r="AC25" s="22">
        <v>0</v>
      </c>
      <c r="AD25" s="22">
        <v>100</v>
      </c>
      <c r="AE25" s="22" t="b">
        <v>0</v>
      </c>
      <c r="AI25" s="22" t="b">
        <v>1</v>
      </c>
      <c r="AJ25" s="22" t="s">
        <v>86</v>
      </c>
      <c r="AK25" s="22">
        <v>0</v>
      </c>
      <c r="AL25" s="22">
        <v>0</v>
      </c>
      <c r="AM25" s="22">
        <v>0</v>
      </c>
      <c r="AN25" s="22">
        <v>0</v>
      </c>
      <c r="AO25" s="22" t="s">
        <v>86</v>
      </c>
      <c r="AP25" s="22" t="b">
        <v>0</v>
      </c>
      <c r="AQ25" s="22">
        <v>0</v>
      </c>
      <c r="AT25" s="22" t="b">
        <v>0</v>
      </c>
      <c r="AU25" s="22">
        <v>0</v>
      </c>
      <c r="AZ25" s="22" t="b">
        <v>0</v>
      </c>
      <c r="BB25" s="22" t="b">
        <v>0</v>
      </c>
      <c r="BC25" s="22" t="b">
        <v>0</v>
      </c>
      <c r="BD25" s="22" t="s">
        <v>18</v>
      </c>
      <c r="BF25" s="22" t="s">
        <v>18</v>
      </c>
      <c r="BG25" s="22">
        <v>0</v>
      </c>
      <c r="BH25" s="22">
        <v>0</v>
      </c>
      <c r="BN25" s="22">
        <v>0</v>
      </c>
      <c r="BO25" s="22">
        <v>0</v>
      </c>
      <c r="BQ25" s="22">
        <v>100</v>
      </c>
      <c r="BS25" s="22">
        <v>100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 t="s">
        <v>16</v>
      </c>
    </row>
    <row r="26" spans="1:77">
      <c r="A26" s="22" t="str">
        <f ca="1">CELL("address",Ishikawa!$IV$65536)</f>
        <v>[Exemple_Expert_V2007.xlsx]Ishikawa!$IV$65536</v>
      </c>
      <c r="E26" s="22" t="s">
        <v>88</v>
      </c>
      <c r="H26" s="22">
        <v>9</v>
      </c>
      <c r="L26" s="22" t="b">
        <v>1</v>
      </c>
      <c r="M26" s="22" t="s">
        <v>77</v>
      </c>
      <c r="O26" s="22">
        <v>0</v>
      </c>
      <c r="P26" s="22">
        <v>18</v>
      </c>
      <c r="Q26" s="22" t="str">
        <f ca="1">CELL("address",Ishikawa!$BF$89)</f>
        <v>[Exemple_Expert_V2007.xlsx]Ishikawa!$BF$89</v>
      </c>
      <c r="R26" s="22">
        <v>0</v>
      </c>
      <c r="S26" s="22">
        <v>437</v>
      </c>
      <c r="T26" s="22">
        <v>1287</v>
      </c>
      <c r="U26" s="24">
        <v>40088.611018518517</v>
      </c>
      <c r="V26" s="22" t="b">
        <v>0</v>
      </c>
      <c r="W26" s="22">
        <v>1</v>
      </c>
      <c r="X26" s="22" t="b">
        <v>0</v>
      </c>
      <c r="Y26" s="22">
        <v>0</v>
      </c>
      <c r="Z26" s="22" t="b">
        <v>1</v>
      </c>
      <c r="AA26" s="22">
        <v>0</v>
      </c>
      <c r="AB26" s="22">
        <v>100</v>
      </c>
      <c r="AC26" s="22">
        <v>0</v>
      </c>
      <c r="AD26" s="22">
        <v>100</v>
      </c>
      <c r="AE26" s="22" t="b">
        <v>0</v>
      </c>
      <c r="AG26" s="22" t="s">
        <v>78</v>
      </c>
      <c r="AI26" s="22" t="b">
        <v>1</v>
      </c>
      <c r="AJ26" s="22" t="s">
        <v>88</v>
      </c>
      <c r="AK26" s="22">
        <v>0</v>
      </c>
      <c r="AL26" s="22">
        <v>0</v>
      </c>
      <c r="AM26" s="22">
        <v>0</v>
      </c>
      <c r="AN26" s="22">
        <v>0</v>
      </c>
      <c r="AO26" s="22" t="s">
        <v>88</v>
      </c>
      <c r="AP26" s="22" t="b">
        <v>0</v>
      </c>
      <c r="AQ26" s="22">
        <v>0</v>
      </c>
      <c r="AT26" s="22" t="b">
        <v>0</v>
      </c>
      <c r="AU26" s="22">
        <v>0</v>
      </c>
      <c r="AZ26" s="22" t="b">
        <v>0</v>
      </c>
      <c r="BB26" s="22" t="b">
        <v>0</v>
      </c>
      <c r="BC26" s="22" t="b">
        <v>0</v>
      </c>
      <c r="BD26" s="22" t="s">
        <v>18</v>
      </c>
      <c r="BF26" s="22" t="s">
        <v>18</v>
      </c>
      <c r="BG26" s="22">
        <v>0</v>
      </c>
      <c r="BH26" s="22">
        <v>0</v>
      </c>
      <c r="BN26" s="22">
        <v>0</v>
      </c>
      <c r="BO26" s="22">
        <v>0</v>
      </c>
      <c r="BQ26" s="22">
        <v>100</v>
      </c>
      <c r="BS26" s="22">
        <v>100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 t="s">
        <v>16</v>
      </c>
    </row>
    <row r="27" spans="1:77">
      <c r="A27" s="22" t="str">
        <f ca="1">CELL("address",Ishikawa!$IV$65536)</f>
        <v>[Exemple_Expert_V2007.xlsx]Ishikawa!$IV$65536</v>
      </c>
      <c r="E27" s="22" t="s">
        <v>89</v>
      </c>
      <c r="H27" s="22">
        <v>9</v>
      </c>
      <c r="L27" s="22" t="b">
        <v>1</v>
      </c>
      <c r="M27" s="22" t="s">
        <v>77</v>
      </c>
      <c r="O27" s="22">
        <v>0</v>
      </c>
      <c r="P27" s="22">
        <v>18</v>
      </c>
      <c r="Q27" s="22" t="str">
        <f ca="1">CELL("address",Ishikawa!$BF$90)</f>
        <v>[Exemple_Expert_V2007.xlsx]Ishikawa!$BF$90</v>
      </c>
      <c r="R27" s="22">
        <v>0</v>
      </c>
      <c r="S27" s="22">
        <v>442</v>
      </c>
      <c r="T27" s="22">
        <v>1335</v>
      </c>
      <c r="U27" s="24">
        <v>40088.612303240741</v>
      </c>
      <c r="V27" s="22" t="b">
        <v>0</v>
      </c>
      <c r="W27" s="22">
        <v>1</v>
      </c>
      <c r="X27" s="22" t="b">
        <v>0</v>
      </c>
      <c r="Y27" s="22">
        <v>0</v>
      </c>
      <c r="Z27" s="22" t="b">
        <v>1</v>
      </c>
      <c r="AA27" s="22">
        <v>0</v>
      </c>
      <c r="AB27" s="22">
        <v>100</v>
      </c>
      <c r="AC27" s="22">
        <v>0</v>
      </c>
      <c r="AD27" s="22">
        <v>100</v>
      </c>
      <c r="AE27" s="22" t="b">
        <v>0</v>
      </c>
      <c r="AG27" s="22" t="s">
        <v>78</v>
      </c>
      <c r="AI27" s="22" t="b">
        <v>1</v>
      </c>
      <c r="AJ27" s="22" t="s">
        <v>89</v>
      </c>
      <c r="AK27" s="22">
        <v>0</v>
      </c>
      <c r="AL27" s="22">
        <v>0</v>
      </c>
      <c r="AM27" s="22">
        <v>0</v>
      </c>
      <c r="AN27" s="22">
        <v>0</v>
      </c>
      <c r="AO27" s="22" t="s">
        <v>89</v>
      </c>
      <c r="AP27" s="22" t="b">
        <v>0</v>
      </c>
      <c r="AQ27" s="22">
        <v>0</v>
      </c>
      <c r="AT27" s="22" t="b">
        <v>0</v>
      </c>
      <c r="AU27" s="22">
        <v>0</v>
      </c>
      <c r="AZ27" s="22" t="b">
        <v>0</v>
      </c>
      <c r="BB27" s="22" t="b">
        <v>0</v>
      </c>
      <c r="BC27" s="22" t="b">
        <v>0</v>
      </c>
      <c r="BD27" s="22" t="s">
        <v>18</v>
      </c>
      <c r="BF27" s="22" t="s">
        <v>18</v>
      </c>
      <c r="BG27" s="22">
        <v>0</v>
      </c>
      <c r="BH27" s="22">
        <v>0</v>
      </c>
      <c r="BN27" s="22">
        <v>0</v>
      </c>
      <c r="BO27" s="22">
        <v>0</v>
      </c>
      <c r="BQ27" s="22">
        <v>100</v>
      </c>
      <c r="BS27" s="22">
        <v>100</v>
      </c>
      <c r="BT27" s="22">
        <v>0</v>
      </c>
      <c r="BU27" s="22">
        <v>0</v>
      </c>
      <c r="BV27" s="22">
        <v>0</v>
      </c>
      <c r="BW27" s="22">
        <v>0</v>
      </c>
      <c r="BX27" s="22">
        <v>50</v>
      </c>
      <c r="BY27" s="22" t="s">
        <v>16</v>
      </c>
    </row>
    <row r="28" spans="1:77">
      <c r="A28" s="22" t="str">
        <f ca="1">CELL("address",Ishikawa!$IV$65536)</f>
        <v>[Exemple_Expert_V2007.xlsx]Ishikawa!$IV$65536</v>
      </c>
      <c r="E28" s="22" t="s">
        <v>90</v>
      </c>
      <c r="H28" s="22">
        <v>9</v>
      </c>
      <c r="L28" s="22" t="b">
        <v>1</v>
      </c>
      <c r="M28" s="22" t="s">
        <v>77</v>
      </c>
      <c r="O28" s="22">
        <v>0</v>
      </c>
      <c r="P28" s="22">
        <v>18</v>
      </c>
      <c r="Q28" s="22" t="str">
        <f ca="1">CELL("address",Ishikawa!$BF$92)</f>
        <v>[Exemple_Expert_V2007.xlsx]Ishikawa!$BF$92</v>
      </c>
      <c r="R28" s="22">
        <v>0</v>
      </c>
      <c r="S28" s="22">
        <v>459</v>
      </c>
      <c r="T28" s="22">
        <v>1300</v>
      </c>
      <c r="U28" s="24">
        <v>40088.614178240743</v>
      </c>
      <c r="V28" s="22" t="b">
        <v>0</v>
      </c>
      <c r="W28" s="22">
        <v>1</v>
      </c>
      <c r="X28" s="22" t="b">
        <v>0</v>
      </c>
      <c r="Y28" s="22">
        <v>0</v>
      </c>
      <c r="Z28" s="22" t="b">
        <v>1</v>
      </c>
      <c r="AA28" s="22">
        <v>0</v>
      </c>
      <c r="AB28" s="22">
        <v>100</v>
      </c>
      <c r="AC28" s="22">
        <v>0</v>
      </c>
      <c r="AD28" s="22">
        <v>100</v>
      </c>
      <c r="AE28" s="22" t="b">
        <v>0</v>
      </c>
      <c r="AG28" s="22" t="s">
        <v>78</v>
      </c>
      <c r="AI28" s="22" t="b">
        <v>1</v>
      </c>
      <c r="AJ28" s="22" t="s">
        <v>90</v>
      </c>
      <c r="AK28" s="22">
        <v>0</v>
      </c>
      <c r="AL28" s="22">
        <v>0</v>
      </c>
      <c r="AM28" s="22">
        <v>0</v>
      </c>
      <c r="AN28" s="22">
        <v>0</v>
      </c>
      <c r="AO28" s="22" t="s">
        <v>90</v>
      </c>
      <c r="AP28" s="22" t="b">
        <v>0</v>
      </c>
      <c r="AQ28" s="22">
        <v>0</v>
      </c>
      <c r="AT28" s="22" t="b">
        <v>0</v>
      </c>
      <c r="AU28" s="22">
        <v>0</v>
      </c>
      <c r="AZ28" s="22" t="b">
        <v>0</v>
      </c>
      <c r="BB28" s="22" t="b">
        <v>0</v>
      </c>
      <c r="BC28" s="22" t="b">
        <v>0</v>
      </c>
      <c r="BD28" s="22" t="s">
        <v>18</v>
      </c>
      <c r="BF28" s="22" t="s">
        <v>18</v>
      </c>
      <c r="BG28" s="22">
        <v>0</v>
      </c>
      <c r="BH28" s="22">
        <v>0</v>
      </c>
      <c r="BN28" s="22">
        <v>0</v>
      </c>
      <c r="BO28" s="22">
        <v>0</v>
      </c>
      <c r="BQ28" s="22">
        <v>100</v>
      </c>
      <c r="BS28" s="22">
        <v>100</v>
      </c>
      <c r="BT28" s="22">
        <v>0</v>
      </c>
      <c r="BU28" s="22">
        <v>0</v>
      </c>
      <c r="BV28" s="22">
        <v>0</v>
      </c>
      <c r="BW28" s="22">
        <v>0</v>
      </c>
      <c r="BX28" s="22">
        <v>86</v>
      </c>
      <c r="BY28" s="22" t="s">
        <v>16</v>
      </c>
    </row>
    <row r="29" spans="1:77">
      <c r="A29" s="22" t="str">
        <f ca="1">CELL("address",Ishikawa!$IV$65536)</f>
        <v>[Exemple_Expert_V2007.xlsx]Ishikawa!$IV$65536</v>
      </c>
      <c r="E29" s="22" t="s">
        <v>91</v>
      </c>
      <c r="H29" s="22">
        <v>9</v>
      </c>
      <c r="L29" s="22" t="b">
        <v>1</v>
      </c>
      <c r="M29" s="22" t="s">
        <v>77</v>
      </c>
      <c r="O29" s="22">
        <v>0</v>
      </c>
      <c r="P29" s="22">
        <v>18</v>
      </c>
      <c r="Q29" s="22" t="str">
        <f ca="1">CELL("address",Ishikawa!$BF$94)</f>
        <v>[Exemple_Expert_V2007.xlsx]Ishikawa!$BF$94</v>
      </c>
      <c r="R29" s="22">
        <v>0</v>
      </c>
      <c r="S29" s="22">
        <v>464</v>
      </c>
      <c r="T29" s="22">
        <v>1422</v>
      </c>
      <c r="U29" s="24">
        <v>40088.616319444445</v>
      </c>
      <c r="V29" s="22" t="b">
        <v>0</v>
      </c>
      <c r="W29" s="22">
        <v>1</v>
      </c>
      <c r="X29" s="22" t="b">
        <v>0</v>
      </c>
      <c r="Y29" s="22">
        <v>0</v>
      </c>
      <c r="Z29" s="22" t="b">
        <v>1</v>
      </c>
      <c r="AA29" s="22">
        <v>0</v>
      </c>
      <c r="AB29" s="22">
        <v>100</v>
      </c>
      <c r="AC29" s="22">
        <v>0</v>
      </c>
      <c r="AD29" s="22">
        <v>100</v>
      </c>
      <c r="AE29" s="22" t="b">
        <v>0</v>
      </c>
      <c r="AG29" s="22" t="s">
        <v>78</v>
      </c>
      <c r="AI29" s="22" t="b">
        <v>1</v>
      </c>
      <c r="AJ29" s="22" t="s">
        <v>91</v>
      </c>
      <c r="AK29" s="22">
        <v>0</v>
      </c>
      <c r="AL29" s="22">
        <v>0</v>
      </c>
      <c r="AM29" s="22">
        <v>0</v>
      </c>
      <c r="AN29" s="22">
        <v>0</v>
      </c>
      <c r="AO29" s="22" t="s">
        <v>91</v>
      </c>
      <c r="AP29" s="22" t="b">
        <v>0</v>
      </c>
      <c r="AQ29" s="22">
        <v>0</v>
      </c>
      <c r="AT29" s="22" t="b">
        <v>0</v>
      </c>
      <c r="AU29" s="22">
        <v>0</v>
      </c>
      <c r="AZ29" s="22" t="b">
        <v>0</v>
      </c>
      <c r="BB29" s="22" t="b">
        <v>0</v>
      </c>
      <c r="BC29" s="22" t="b">
        <v>0</v>
      </c>
      <c r="BD29" s="22" t="s">
        <v>18</v>
      </c>
      <c r="BF29" s="22" t="s">
        <v>18</v>
      </c>
      <c r="BG29" s="22">
        <v>0</v>
      </c>
      <c r="BH29" s="22">
        <v>0</v>
      </c>
      <c r="BN29" s="22">
        <v>0</v>
      </c>
      <c r="BO29" s="22">
        <v>0</v>
      </c>
      <c r="BQ29" s="22">
        <v>100</v>
      </c>
      <c r="BS29" s="22">
        <v>100</v>
      </c>
      <c r="BT29" s="22">
        <v>0</v>
      </c>
      <c r="BU29" s="22">
        <v>0</v>
      </c>
      <c r="BV29" s="22">
        <v>0</v>
      </c>
      <c r="BW29" s="22">
        <v>0</v>
      </c>
      <c r="BX29" s="22">
        <v>108</v>
      </c>
      <c r="BY29" s="22" t="s">
        <v>16</v>
      </c>
    </row>
    <row r="30" spans="1:77">
      <c r="A30" s="22" t="str">
        <f ca="1">CELL("address",Ishikawa!$IV$65536)</f>
        <v>[Exemple_Expert_V2007.xlsx]Ishikawa!$IV$65536</v>
      </c>
      <c r="E30" s="22" t="s">
        <v>92</v>
      </c>
      <c r="H30" s="22">
        <v>9</v>
      </c>
      <c r="L30" s="22" t="b">
        <v>1</v>
      </c>
      <c r="M30" s="22" t="s">
        <v>77</v>
      </c>
      <c r="O30" s="22">
        <v>0</v>
      </c>
      <c r="P30" s="22">
        <v>18</v>
      </c>
      <c r="Q30" s="22" t="str">
        <f ca="1">CELL("address",Ishikawa!$BF$93)</f>
        <v>[Exemple_Expert_V2007.xlsx]Ishikawa!$BF$93</v>
      </c>
      <c r="R30" s="22">
        <v>0</v>
      </c>
      <c r="S30" s="22">
        <v>458</v>
      </c>
      <c r="T30" s="22">
        <v>1364</v>
      </c>
      <c r="U30" s="24">
        <v>40088.616608796299</v>
      </c>
      <c r="V30" s="22" t="b">
        <v>0</v>
      </c>
      <c r="W30" s="22">
        <v>1</v>
      </c>
      <c r="X30" s="22" t="b">
        <v>0</v>
      </c>
      <c r="Y30" s="22">
        <v>0</v>
      </c>
      <c r="Z30" s="22" t="b">
        <v>1</v>
      </c>
      <c r="AA30" s="22">
        <v>0</v>
      </c>
      <c r="AB30" s="22">
        <v>100</v>
      </c>
      <c r="AC30" s="22">
        <v>0</v>
      </c>
      <c r="AD30" s="22">
        <v>100</v>
      </c>
      <c r="AE30" s="22" t="b">
        <v>0</v>
      </c>
      <c r="AG30" s="22" t="s">
        <v>78</v>
      </c>
      <c r="AI30" s="22" t="b">
        <v>1</v>
      </c>
      <c r="AJ30" s="22" t="s">
        <v>92</v>
      </c>
      <c r="AK30" s="22">
        <v>0</v>
      </c>
      <c r="AL30" s="22">
        <v>0</v>
      </c>
      <c r="AM30" s="22">
        <v>0</v>
      </c>
      <c r="AN30" s="22">
        <v>0</v>
      </c>
      <c r="AO30" s="22" t="s">
        <v>92</v>
      </c>
      <c r="AP30" s="22" t="b">
        <v>0</v>
      </c>
      <c r="AQ30" s="22">
        <v>0</v>
      </c>
      <c r="AT30" s="22" t="b">
        <v>0</v>
      </c>
      <c r="AU30" s="22">
        <v>0</v>
      </c>
      <c r="AZ30" s="22" t="b">
        <v>0</v>
      </c>
      <c r="BB30" s="22" t="b">
        <v>0</v>
      </c>
      <c r="BC30" s="22" t="b">
        <v>0</v>
      </c>
      <c r="BD30" s="22" t="s">
        <v>18</v>
      </c>
      <c r="BF30" s="22" t="s">
        <v>18</v>
      </c>
      <c r="BG30" s="22">
        <v>0</v>
      </c>
      <c r="BH30" s="22">
        <v>0</v>
      </c>
      <c r="BN30" s="22">
        <v>0</v>
      </c>
      <c r="BO30" s="22">
        <v>0</v>
      </c>
      <c r="BQ30" s="22">
        <v>100</v>
      </c>
      <c r="BS30" s="22">
        <v>100</v>
      </c>
      <c r="BT30" s="22">
        <v>0</v>
      </c>
      <c r="BU30" s="22">
        <v>0</v>
      </c>
      <c r="BV30" s="22">
        <v>0</v>
      </c>
      <c r="BW30" s="22">
        <v>0</v>
      </c>
      <c r="BX30" s="22">
        <v>50</v>
      </c>
      <c r="BY30" s="22" t="s">
        <v>16</v>
      </c>
    </row>
    <row r="31" spans="1:77">
      <c r="A31" s="22" t="str">
        <f ca="1">CELL("address",Ishikawa!$IV$65536)</f>
        <v>[Exemple_Expert_V2007.xlsx]Ishikawa!$IV$65536</v>
      </c>
      <c r="B31" s="22" t="str">
        <f ca="1">CELL("address",Ishikawa!$BK$96)</f>
        <v>[Exemple_Expert_V2007.xlsx]Ishikawa!$BK$96</v>
      </c>
      <c r="E31" s="22" t="s">
        <v>93</v>
      </c>
      <c r="H31" s="22">
        <v>1</v>
      </c>
      <c r="L31" s="22" t="b">
        <v>1</v>
      </c>
      <c r="M31" s="22" t="s">
        <v>41</v>
      </c>
      <c r="O31" s="22">
        <v>45</v>
      </c>
      <c r="P31" s="22">
        <v>47</v>
      </c>
      <c r="R31" s="22">
        <v>0</v>
      </c>
      <c r="S31" s="22">
        <v>394</v>
      </c>
      <c r="T31" s="22">
        <v>1322</v>
      </c>
      <c r="U31" s="24">
        <v>40088.618090277778</v>
      </c>
      <c r="V31" s="22" t="b">
        <v>0</v>
      </c>
      <c r="W31" s="22">
        <v>1</v>
      </c>
      <c r="X31" s="22" t="b">
        <v>0</v>
      </c>
      <c r="Y31" s="22">
        <v>0</v>
      </c>
      <c r="Z31" s="22" t="b">
        <v>0</v>
      </c>
      <c r="AA31" s="22">
        <v>0</v>
      </c>
      <c r="AB31" s="22">
        <v>100</v>
      </c>
      <c r="AC31" s="22">
        <v>0</v>
      </c>
      <c r="AD31" s="22">
        <v>100</v>
      </c>
      <c r="AE31" s="22" t="b">
        <v>0</v>
      </c>
      <c r="AI31" s="22" t="b">
        <v>1</v>
      </c>
      <c r="AJ31" s="22" t="s">
        <v>93</v>
      </c>
      <c r="AK31" s="22">
        <v>0</v>
      </c>
      <c r="AL31" s="22">
        <v>0</v>
      </c>
      <c r="AM31" s="22">
        <v>0</v>
      </c>
      <c r="AN31" s="22">
        <v>0</v>
      </c>
      <c r="AO31" s="22" t="s">
        <v>93</v>
      </c>
      <c r="AP31" s="22" t="b">
        <v>0</v>
      </c>
      <c r="AQ31" s="22">
        <v>0</v>
      </c>
      <c r="AT31" s="22" t="b">
        <v>0</v>
      </c>
      <c r="AU31" s="22">
        <v>0</v>
      </c>
      <c r="AZ31" s="22" t="b">
        <v>0</v>
      </c>
      <c r="BB31" s="22" t="b">
        <v>0</v>
      </c>
      <c r="BC31" s="22" t="b">
        <v>0</v>
      </c>
      <c r="BD31" s="22" t="s">
        <v>18</v>
      </c>
      <c r="BF31" s="22" t="s">
        <v>18</v>
      </c>
      <c r="BG31" s="22">
        <v>0</v>
      </c>
      <c r="BH31" s="22">
        <v>0</v>
      </c>
      <c r="BN31" s="22">
        <v>0</v>
      </c>
      <c r="BO31" s="22">
        <v>0</v>
      </c>
      <c r="BQ31" s="22">
        <v>100</v>
      </c>
      <c r="BS31" s="22">
        <v>100</v>
      </c>
      <c r="BT31" s="22">
        <v>0</v>
      </c>
      <c r="BU31" s="22">
        <v>0</v>
      </c>
      <c r="BV31" s="22">
        <v>0</v>
      </c>
      <c r="BW31" s="22">
        <v>0</v>
      </c>
      <c r="BX31" s="22">
        <v>0</v>
      </c>
      <c r="BY31" s="22" t="s">
        <v>16</v>
      </c>
    </row>
    <row r="32" spans="1:77">
      <c r="A32" s="22" t="str">
        <f ca="1">CELL("address",Ishikawa!$IV$65536)</f>
        <v>[Exemple_Expert_V2007.xlsx]Ishikawa!$IV$65536</v>
      </c>
      <c r="B32" s="22" t="str">
        <f ca="1">CELL("address",Ishikawa!$BP$96)</f>
        <v>[Exemple_Expert_V2007.xlsx]Ishikawa!$BP$96</v>
      </c>
      <c r="E32" s="22" t="s">
        <v>94</v>
      </c>
      <c r="H32" s="22">
        <v>1</v>
      </c>
      <c r="L32" s="22" t="b">
        <v>1</v>
      </c>
      <c r="M32" s="22" t="s">
        <v>41</v>
      </c>
      <c r="O32" s="22">
        <v>45</v>
      </c>
      <c r="P32" s="22">
        <v>47</v>
      </c>
      <c r="R32" s="22">
        <v>0</v>
      </c>
      <c r="S32" s="22">
        <v>394</v>
      </c>
      <c r="T32" s="22">
        <v>1322</v>
      </c>
      <c r="U32" s="24">
        <v>40088.61824074074</v>
      </c>
      <c r="V32" s="22" t="b">
        <v>0</v>
      </c>
      <c r="W32" s="22">
        <v>1</v>
      </c>
      <c r="X32" s="22" t="b">
        <v>0</v>
      </c>
      <c r="Y32" s="22">
        <v>0</v>
      </c>
      <c r="Z32" s="22" t="b">
        <v>0</v>
      </c>
      <c r="AA32" s="22">
        <v>0</v>
      </c>
      <c r="AB32" s="22">
        <v>100</v>
      </c>
      <c r="AC32" s="22">
        <v>0</v>
      </c>
      <c r="AD32" s="22">
        <v>100</v>
      </c>
      <c r="AE32" s="22" t="b">
        <v>0</v>
      </c>
      <c r="AI32" s="22" t="b">
        <v>1</v>
      </c>
      <c r="AJ32" s="22" t="s">
        <v>94</v>
      </c>
      <c r="AK32" s="22">
        <v>0</v>
      </c>
      <c r="AL32" s="22">
        <v>0</v>
      </c>
      <c r="AM32" s="22">
        <v>0</v>
      </c>
      <c r="AN32" s="22">
        <v>0</v>
      </c>
      <c r="AO32" s="22" t="s">
        <v>94</v>
      </c>
      <c r="AP32" s="22" t="b">
        <v>0</v>
      </c>
      <c r="AQ32" s="22">
        <v>0</v>
      </c>
      <c r="AT32" s="22" t="b">
        <v>0</v>
      </c>
      <c r="AU32" s="22">
        <v>0</v>
      </c>
      <c r="AZ32" s="22" t="b">
        <v>0</v>
      </c>
      <c r="BB32" s="22" t="b">
        <v>0</v>
      </c>
      <c r="BC32" s="22" t="b">
        <v>0</v>
      </c>
      <c r="BD32" s="22" t="s">
        <v>18</v>
      </c>
      <c r="BF32" s="22" t="s">
        <v>18</v>
      </c>
      <c r="BG32" s="22">
        <v>0</v>
      </c>
      <c r="BH32" s="22">
        <v>0</v>
      </c>
      <c r="BN32" s="22">
        <v>0</v>
      </c>
      <c r="BO32" s="22">
        <v>0</v>
      </c>
      <c r="BQ32" s="22">
        <v>100</v>
      </c>
      <c r="BS32" s="22">
        <v>100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 t="s">
        <v>16</v>
      </c>
    </row>
    <row r="33" spans="1:77">
      <c r="A33" s="22" t="str">
        <f ca="1">CELL("address",Ishikawa!$IV$65536)</f>
        <v>[Exemple_Expert_V2007.xlsx]Ishikawa!$IV$65536</v>
      </c>
      <c r="E33" s="22" t="s">
        <v>95</v>
      </c>
      <c r="H33" s="22">
        <v>9</v>
      </c>
      <c r="L33" s="22" t="b">
        <v>1</v>
      </c>
      <c r="M33" s="22" t="s">
        <v>77</v>
      </c>
      <c r="O33" s="22">
        <v>0</v>
      </c>
      <c r="P33" s="22">
        <v>18</v>
      </c>
      <c r="Q33" s="22" t="str">
        <f ca="1">CELL("address",Ishikawa!$BF$96)</f>
        <v>[Exemple_Expert_V2007.xlsx]Ishikawa!$BF$96</v>
      </c>
      <c r="R33" s="22">
        <v>0</v>
      </c>
      <c r="S33" s="22">
        <v>400</v>
      </c>
      <c r="T33" s="22">
        <v>1342</v>
      </c>
      <c r="U33" s="24">
        <v>40088.618379629632</v>
      </c>
      <c r="V33" s="22" t="b">
        <v>0</v>
      </c>
      <c r="W33" s="22">
        <v>1</v>
      </c>
      <c r="X33" s="22" t="b">
        <v>0</v>
      </c>
      <c r="Y33" s="22">
        <v>0</v>
      </c>
      <c r="Z33" s="22" t="b">
        <v>1</v>
      </c>
      <c r="AA33" s="22">
        <v>0</v>
      </c>
      <c r="AB33" s="22">
        <v>100</v>
      </c>
      <c r="AC33" s="22">
        <v>0</v>
      </c>
      <c r="AD33" s="22">
        <v>100</v>
      </c>
      <c r="AE33" s="22" t="b">
        <v>0</v>
      </c>
      <c r="AG33" s="22" t="s">
        <v>78</v>
      </c>
      <c r="AI33" s="22" t="b">
        <v>1</v>
      </c>
      <c r="AJ33" s="22" t="s">
        <v>95</v>
      </c>
      <c r="AK33" s="22">
        <v>0</v>
      </c>
      <c r="AL33" s="22">
        <v>0</v>
      </c>
      <c r="AM33" s="22">
        <v>0</v>
      </c>
      <c r="AN33" s="22">
        <v>0</v>
      </c>
      <c r="AO33" s="22" t="s">
        <v>95</v>
      </c>
      <c r="AP33" s="22" t="b">
        <v>0</v>
      </c>
      <c r="AQ33" s="22">
        <v>0</v>
      </c>
      <c r="AT33" s="22" t="b">
        <v>0</v>
      </c>
      <c r="AU33" s="22">
        <v>0</v>
      </c>
      <c r="AZ33" s="22" t="b">
        <v>0</v>
      </c>
      <c r="BB33" s="22" t="b">
        <v>0</v>
      </c>
      <c r="BC33" s="22" t="b">
        <v>0</v>
      </c>
      <c r="BD33" s="22" t="s">
        <v>18</v>
      </c>
      <c r="BF33" s="22" t="s">
        <v>18</v>
      </c>
      <c r="BG33" s="22">
        <v>0</v>
      </c>
      <c r="BH33" s="22">
        <v>0</v>
      </c>
      <c r="BN33" s="22">
        <v>0</v>
      </c>
      <c r="BO33" s="22">
        <v>0</v>
      </c>
      <c r="BQ33" s="22">
        <v>100</v>
      </c>
      <c r="BS33" s="22">
        <v>100</v>
      </c>
      <c r="BT33" s="22">
        <v>0</v>
      </c>
      <c r="BU33" s="22">
        <v>0</v>
      </c>
      <c r="BV33" s="22">
        <v>0</v>
      </c>
      <c r="BW33" s="22">
        <v>0</v>
      </c>
      <c r="BX33" s="22">
        <v>29</v>
      </c>
      <c r="BY33" s="22" t="s">
        <v>16</v>
      </c>
    </row>
    <row r="34" spans="1:77">
      <c r="A34" s="22" t="str">
        <f ca="1">CELL("address",Ishikawa!$IV$65536)</f>
        <v>[Exemple_Expert_V2007.xlsx]Ishikawa!$IV$65536</v>
      </c>
      <c r="B34" s="22" t="str">
        <f ca="1">CELL("address",Ishikawa!$BK$97)</f>
        <v>[Exemple_Expert_V2007.xlsx]Ishikawa!$BK$97</v>
      </c>
      <c r="E34" s="22" t="s">
        <v>96</v>
      </c>
      <c r="H34" s="22">
        <v>1</v>
      </c>
      <c r="L34" s="22" t="b">
        <v>1</v>
      </c>
      <c r="M34" s="22" t="s">
        <v>41</v>
      </c>
      <c r="O34" s="22">
        <v>45</v>
      </c>
      <c r="P34" s="22">
        <v>47</v>
      </c>
      <c r="R34" s="22">
        <v>0</v>
      </c>
      <c r="S34" s="22">
        <v>393</v>
      </c>
      <c r="T34" s="22">
        <v>1397</v>
      </c>
      <c r="U34" s="24">
        <v>40088.619317129633</v>
      </c>
      <c r="V34" s="22" t="b">
        <v>0</v>
      </c>
      <c r="W34" s="22">
        <v>1</v>
      </c>
      <c r="X34" s="22" t="b">
        <v>0</v>
      </c>
      <c r="Y34" s="22">
        <v>0</v>
      </c>
      <c r="Z34" s="22" t="b">
        <v>0</v>
      </c>
      <c r="AA34" s="22">
        <v>0</v>
      </c>
      <c r="AB34" s="22">
        <v>100</v>
      </c>
      <c r="AC34" s="22">
        <v>0</v>
      </c>
      <c r="AD34" s="22">
        <v>100</v>
      </c>
      <c r="AE34" s="22" t="b">
        <v>0</v>
      </c>
      <c r="AI34" s="22" t="b">
        <v>1</v>
      </c>
      <c r="AJ34" s="22" t="s">
        <v>96</v>
      </c>
      <c r="AK34" s="22">
        <v>0</v>
      </c>
      <c r="AL34" s="22">
        <v>0</v>
      </c>
      <c r="AM34" s="22">
        <v>0</v>
      </c>
      <c r="AN34" s="22">
        <v>0</v>
      </c>
      <c r="AO34" s="22" t="s">
        <v>96</v>
      </c>
      <c r="AP34" s="22" t="b">
        <v>0</v>
      </c>
      <c r="AQ34" s="22">
        <v>0</v>
      </c>
      <c r="AT34" s="22" t="b">
        <v>0</v>
      </c>
      <c r="AU34" s="22">
        <v>0</v>
      </c>
      <c r="AZ34" s="22" t="b">
        <v>0</v>
      </c>
      <c r="BB34" s="22" t="b">
        <v>0</v>
      </c>
      <c r="BC34" s="22" t="b">
        <v>0</v>
      </c>
      <c r="BD34" s="22" t="s">
        <v>18</v>
      </c>
      <c r="BF34" s="22" t="s">
        <v>18</v>
      </c>
      <c r="BG34" s="22">
        <v>0</v>
      </c>
      <c r="BH34" s="22">
        <v>0</v>
      </c>
      <c r="BN34" s="22">
        <v>0</v>
      </c>
      <c r="BO34" s="22">
        <v>0</v>
      </c>
      <c r="BQ34" s="22">
        <v>100</v>
      </c>
      <c r="BS34" s="22">
        <v>100</v>
      </c>
      <c r="BT34" s="22">
        <v>0</v>
      </c>
      <c r="BU34" s="22">
        <v>0</v>
      </c>
      <c r="BV34" s="22">
        <v>0</v>
      </c>
      <c r="BW34" s="22">
        <v>0</v>
      </c>
      <c r="BX34" s="22">
        <v>0</v>
      </c>
      <c r="BY34" s="22" t="s">
        <v>16</v>
      </c>
    </row>
    <row r="35" spans="1:77">
      <c r="A35" s="22" t="str">
        <f ca="1">CELL("address",Ishikawa!$IV$65536)</f>
        <v>[Exemple_Expert_V2007.xlsx]Ishikawa!$IV$65536</v>
      </c>
      <c r="B35" s="22" t="str">
        <f ca="1">CELL("address",Ishikawa!$BP$97)</f>
        <v>[Exemple_Expert_V2007.xlsx]Ishikawa!$BP$97</v>
      </c>
      <c r="E35" s="22" t="s">
        <v>97</v>
      </c>
      <c r="H35" s="22">
        <v>1</v>
      </c>
      <c r="L35" s="22" t="b">
        <v>1</v>
      </c>
      <c r="M35" s="22" t="s">
        <v>41</v>
      </c>
      <c r="O35" s="22">
        <v>45</v>
      </c>
      <c r="P35" s="22">
        <v>47</v>
      </c>
      <c r="R35" s="22">
        <v>0</v>
      </c>
      <c r="S35" s="22">
        <v>393</v>
      </c>
      <c r="T35" s="22">
        <v>1397</v>
      </c>
      <c r="U35" s="24">
        <v>40088.619467592594</v>
      </c>
      <c r="V35" s="22" t="b">
        <v>0</v>
      </c>
      <c r="W35" s="22">
        <v>1</v>
      </c>
      <c r="X35" s="22" t="b">
        <v>0</v>
      </c>
      <c r="Y35" s="22">
        <v>0</v>
      </c>
      <c r="Z35" s="22" t="b">
        <v>0</v>
      </c>
      <c r="AA35" s="22">
        <v>0</v>
      </c>
      <c r="AB35" s="22">
        <v>100</v>
      </c>
      <c r="AC35" s="22">
        <v>0</v>
      </c>
      <c r="AD35" s="22">
        <v>100</v>
      </c>
      <c r="AE35" s="22" t="b">
        <v>0</v>
      </c>
      <c r="AI35" s="22" t="b">
        <v>1</v>
      </c>
      <c r="AJ35" s="22" t="s">
        <v>97</v>
      </c>
      <c r="AK35" s="22">
        <v>0</v>
      </c>
      <c r="AL35" s="22">
        <v>0</v>
      </c>
      <c r="AM35" s="22">
        <v>0</v>
      </c>
      <c r="AN35" s="22">
        <v>0</v>
      </c>
      <c r="AO35" s="22" t="s">
        <v>97</v>
      </c>
      <c r="AP35" s="22" t="b">
        <v>0</v>
      </c>
      <c r="AQ35" s="22">
        <v>0</v>
      </c>
      <c r="AT35" s="22" t="b">
        <v>0</v>
      </c>
      <c r="AU35" s="22">
        <v>0</v>
      </c>
      <c r="AZ35" s="22" t="b">
        <v>0</v>
      </c>
      <c r="BB35" s="22" t="b">
        <v>0</v>
      </c>
      <c r="BC35" s="22" t="b">
        <v>0</v>
      </c>
      <c r="BD35" s="22" t="s">
        <v>18</v>
      </c>
      <c r="BF35" s="22" t="s">
        <v>18</v>
      </c>
      <c r="BG35" s="22">
        <v>0</v>
      </c>
      <c r="BH35" s="22">
        <v>0</v>
      </c>
      <c r="BN35" s="22">
        <v>0</v>
      </c>
      <c r="BO35" s="22">
        <v>0</v>
      </c>
      <c r="BQ35" s="22">
        <v>100</v>
      </c>
      <c r="BS35" s="22">
        <v>100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 t="s">
        <v>16</v>
      </c>
    </row>
    <row r="36" spans="1:77">
      <c r="A36" s="22" t="str">
        <f ca="1">CELL("address",Ishikawa!$IV$65536)</f>
        <v>[Exemple_Expert_V2007.xlsx]Ishikawa!$IV$65536</v>
      </c>
      <c r="E36" s="22" t="s">
        <v>98</v>
      </c>
      <c r="H36" s="22">
        <v>9</v>
      </c>
      <c r="L36" s="22" t="b">
        <v>1</v>
      </c>
      <c r="M36" s="22" t="s">
        <v>77</v>
      </c>
      <c r="O36" s="22">
        <v>0</v>
      </c>
      <c r="P36" s="22">
        <v>18</v>
      </c>
      <c r="Q36" s="22" t="str">
        <f ca="1">CELL("address",Ishikawa!$BF$97)</f>
        <v>[Exemple_Expert_V2007.xlsx]Ishikawa!$BF$97</v>
      </c>
      <c r="R36" s="22">
        <v>0</v>
      </c>
      <c r="S36" s="22">
        <v>399</v>
      </c>
      <c r="T36" s="22">
        <v>1418</v>
      </c>
      <c r="U36" s="24">
        <v>40088.619606481479</v>
      </c>
      <c r="V36" s="22" t="b">
        <v>0</v>
      </c>
      <c r="W36" s="22">
        <v>1</v>
      </c>
      <c r="X36" s="22" t="b">
        <v>0</v>
      </c>
      <c r="Y36" s="22">
        <v>0</v>
      </c>
      <c r="Z36" s="22" t="b">
        <v>1</v>
      </c>
      <c r="AA36" s="22">
        <v>0</v>
      </c>
      <c r="AB36" s="22">
        <v>100</v>
      </c>
      <c r="AC36" s="22">
        <v>0</v>
      </c>
      <c r="AD36" s="22">
        <v>100</v>
      </c>
      <c r="AE36" s="22" t="b">
        <v>0</v>
      </c>
      <c r="AG36" s="22" t="s">
        <v>78</v>
      </c>
      <c r="AI36" s="22" t="b">
        <v>1</v>
      </c>
      <c r="AJ36" s="22" t="s">
        <v>98</v>
      </c>
      <c r="AK36" s="22">
        <v>0</v>
      </c>
      <c r="AL36" s="22">
        <v>0</v>
      </c>
      <c r="AM36" s="22">
        <v>0</v>
      </c>
      <c r="AN36" s="22">
        <v>0</v>
      </c>
      <c r="AO36" s="22" t="s">
        <v>98</v>
      </c>
      <c r="AP36" s="22" t="b">
        <v>0</v>
      </c>
      <c r="AQ36" s="22">
        <v>0</v>
      </c>
      <c r="AT36" s="22" t="b">
        <v>0</v>
      </c>
      <c r="AU36" s="22">
        <v>0</v>
      </c>
      <c r="AZ36" s="22" t="b">
        <v>0</v>
      </c>
      <c r="BB36" s="22" t="b">
        <v>0</v>
      </c>
      <c r="BC36" s="22" t="b">
        <v>0</v>
      </c>
      <c r="BD36" s="22" t="s">
        <v>18</v>
      </c>
      <c r="BF36" s="22" t="s">
        <v>18</v>
      </c>
      <c r="BG36" s="22">
        <v>0</v>
      </c>
      <c r="BH36" s="22">
        <v>0</v>
      </c>
      <c r="BN36" s="22">
        <v>0</v>
      </c>
      <c r="BO36" s="22">
        <v>0</v>
      </c>
      <c r="BQ36" s="22">
        <v>100</v>
      </c>
      <c r="BS36" s="22">
        <v>100</v>
      </c>
      <c r="BT36" s="22">
        <v>0</v>
      </c>
      <c r="BU36" s="22">
        <v>0</v>
      </c>
      <c r="BV36" s="22">
        <v>0</v>
      </c>
      <c r="BW36" s="22">
        <v>0</v>
      </c>
      <c r="BX36" s="22">
        <v>27</v>
      </c>
      <c r="BY36" s="22" t="s">
        <v>16</v>
      </c>
    </row>
    <row r="37" spans="1:77">
      <c r="A37" s="22" t="str">
        <f ca="1">CELL("address",Ishikawa!$IV$65536)</f>
        <v>[Exemple_Expert_V2007.xlsx]Ishikawa!$IV$65536</v>
      </c>
      <c r="B37" s="22" t="str">
        <f ca="1">CELL("address",Ishikawa!$BK$98)</f>
        <v>[Exemple_Expert_V2007.xlsx]Ishikawa!$BK$98</v>
      </c>
      <c r="E37" s="22" t="s">
        <v>99</v>
      </c>
      <c r="H37" s="22">
        <v>1</v>
      </c>
      <c r="L37" s="22" t="b">
        <v>1</v>
      </c>
      <c r="M37" s="22" t="s">
        <v>41</v>
      </c>
      <c r="O37" s="22">
        <v>45</v>
      </c>
      <c r="P37" s="22">
        <v>47</v>
      </c>
      <c r="R37" s="22">
        <v>0</v>
      </c>
      <c r="S37" s="22">
        <v>378</v>
      </c>
      <c r="T37" s="22">
        <v>1466</v>
      </c>
      <c r="U37" s="24">
        <v>40088.620474537034</v>
      </c>
      <c r="V37" s="22" t="b">
        <v>0</v>
      </c>
      <c r="W37" s="22">
        <v>1</v>
      </c>
      <c r="X37" s="22" t="b">
        <v>0</v>
      </c>
      <c r="Y37" s="22">
        <v>0</v>
      </c>
      <c r="Z37" s="22" t="b">
        <v>0</v>
      </c>
      <c r="AA37" s="22">
        <v>0</v>
      </c>
      <c r="AB37" s="22">
        <v>100</v>
      </c>
      <c r="AC37" s="22">
        <v>0</v>
      </c>
      <c r="AD37" s="22">
        <v>100</v>
      </c>
      <c r="AE37" s="22" t="b">
        <v>0</v>
      </c>
      <c r="AI37" s="22" t="b">
        <v>1</v>
      </c>
      <c r="AJ37" s="22" t="s">
        <v>99</v>
      </c>
      <c r="AK37" s="22">
        <v>0</v>
      </c>
      <c r="AL37" s="22">
        <v>0</v>
      </c>
      <c r="AM37" s="22">
        <v>0</v>
      </c>
      <c r="AN37" s="22">
        <v>0</v>
      </c>
      <c r="AO37" s="22" t="s">
        <v>99</v>
      </c>
      <c r="AP37" s="22" t="b">
        <v>0</v>
      </c>
      <c r="AQ37" s="22">
        <v>0</v>
      </c>
      <c r="AT37" s="22" t="b">
        <v>0</v>
      </c>
      <c r="AU37" s="22">
        <v>0</v>
      </c>
      <c r="AZ37" s="22" t="b">
        <v>0</v>
      </c>
      <c r="BB37" s="22" t="b">
        <v>0</v>
      </c>
      <c r="BC37" s="22" t="b">
        <v>0</v>
      </c>
      <c r="BD37" s="22" t="s">
        <v>18</v>
      </c>
      <c r="BF37" s="22" t="s">
        <v>18</v>
      </c>
      <c r="BG37" s="22">
        <v>0</v>
      </c>
      <c r="BH37" s="22">
        <v>0</v>
      </c>
      <c r="BN37" s="22">
        <v>0</v>
      </c>
      <c r="BO37" s="22">
        <v>0</v>
      </c>
      <c r="BQ37" s="22">
        <v>100</v>
      </c>
      <c r="BS37" s="22">
        <v>100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 t="s">
        <v>16</v>
      </c>
    </row>
    <row r="38" spans="1:77">
      <c r="A38" s="22" t="str">
        <f ca="1">CELL("address",Ishikawa!$IV$65536)</f>
        <v>[Exemple_Expert_V2007.xlsx]Ishikawa!$IV$65536</v>
      </c>
      <c r="B38" s="22" t="str">
        <f ca="1">CELL("address",Ishikawa!$BP$98)</f>
        <v>[Exemple_Expert_V2007.xlsx]Ishikawa!$BP$98</v>
      </c>
      <c r="E38" s="22" t="s">
        <v>100</v>
      </c>
      <c r="H38" s="22">
        <v>1</v>
      </c>
      <c r="L38" s="22" t="b">
        <v>1</v>
      </c>
      <c r="M38" s="22" t="s">
        <v>41</v>
      </c>
      <c r="O38" s="22">
        <v>45</v>
      </c>
      <c r="P38" s="22">
        <v>47</v>
      </c>
      <c r="R38" s="22">
        <v>0</v>
      </c>
      <c r="S38" s="22">
        <v>378</v>
      </c>
      <c r="T38" s="22">
        <v>1466</v>
      </c>
      <c r="U38" s="24">
        <v>40088.62060185185</v>
      </c>
      <c r="V38" s="22" t="b">
        <v>0</v>
      </c>
      <c r="W38" s="22">
        <v>1</v>
      </c>
      <c r="X38" s="22" t="b">
        <v>0</v>
      </c>
      <c r="Y38" s="22">
        <v>0</v>
      </c>
      <c r="Z38" s="22" t="b">
        <v>0</v>
      </c>
      <c r="AA38" s="22">
        <v>0</v>
      </c>
      <c r="AB38" s="22">
        <v>100</v>
      </c>
      <c r="AC38" s="22">
        <v>0</v>
      </c>
      <c r="AD38" s="22">
        <v>100</v>
      </c>
      <c r="AE38" s="22" t="b">
        <v>0</v>
      </c>
      <c r="AI38" s="22" t="b">
        <v>1</v>
      </c>
      <c r="AJ38" s="22" t="s">
        <v>100</v>
      </c>
      <c r="AK38" s="22">
        <v>0</v>
      </c>
      <c r="AL38" s="22">
        <v>0</v>
      </c>
      <c r="AM38" s="22">
        <v>0</v>
      </c>
      <c r="AN38" s="22">
        <v>0</v>
      </c>
      <c r="AO38" s="22" t="s">
        <v>100</v>
      </c>
      <c r="AP38" s="22" t="b">
        <v>0</v>
      </c>
      <c r="AQ38" s="22">
        <v>0</v>
      </c>
      <c r="AT38" s="22" t="b">
        <v>0</v>
      </c>
      <c r="AU38" s="22">
        <v>0</v>
      </c>
      <c r="AZ38" s="22" t="b">
        <v>0</v>
      </c>
      <c r="BB38" s="22" t="b">
        <v>0</v>
      </c>
      <c r="BC38" s="22" t="b">
        <v>0</v>
      </c>
      <c r="BD38" s="22" t="s">
        <v>18</v>
      </c>
      <c r="BF38" s="22" t="s">
        <v>18</v>
      </c>
      <c r="BG38" s="22">
        <v>0</v>
      </c>
      <c r="BH38" s="22">
        <v>0</v>
      </c>
      <c r="BN38" s="22">
        <v>0</v>
      </c>
      <c r="BO38" s="22">
        <v>0</v>
      </c>
      <c r="BQ38" s="22">
        <v>100</v>
      </c>
      <c r="BS38" s="22">
        <v>100</v>
      </c>
      <c r="BT38" s="22">
        <v>0</v>
      </c>
      <c r="BU38" s="22">
        <v>0</v>
      </c>
      <c r="BV38" s="22">
        <v>0</v>
      </c>
      <c r="BW38" s="22">
        <v>0</v>
      </c>
      <c r="BX38" s="22">
        <v>0</v>
      </c>
      <c r="BY38" s="22" t="s">
        <v>16</v>
      </c>
    </row>
    <row r="39" spans="1:77">
      <c r="A39" s="22" t="str">
        <f ca="1">CELL("address",Ishikawa!$IV$65536)</f>
        <v>[Exemple_Expert_V2007.xlsx]Ishikawa!$IV$65536</v>
      </c>
      <c r="E39" s="22" t="s">
        <v>101</v>
      </c>
      <c r="H39" s="22">
        <v>9</v>
      </c>
      <c r="L39" s="22" t="b">
        <v>1</v>
      </c>
      <c r="M39" s="22" t="s">
        <v>77</v>
      </c>
      <c r="O39" s="22">
        <v>0</v>
      </c>
      <c r="P39" s="22">
        <v>18</v>
      </c>
      <c r="Q39" s="22" t="str">
        <f ca="1">CELL("address",Ishikawa!$BF$98)</f>
        <v>[Exemple_Expert_V2007.xlsx]Ishikawa!$BF$98</v>
      </c>
      <c r="R39" s="22">
        <v>0</v>
      </c>
      <c r="S39" s="22">
        <v>384</v>
      </c>
      <c r="T39" s="22">
        <v>1486</v>
      </c>
      <c r="U39" s="24">
        <v>40088.620729166665</v>
      </c>
      <c r="V39" s="22" t="b">
        <v>0</v>
      </c>
      <c r="W39" s="22">
        <v>1</v>
      </c>
      <c r="X39" s="22" t="b">
        <v>0</v>
      </c>
      <c r="Y39" s="22">
        <v>0</v>
      </c>
      <c r="Z39" s="22" t="b">
        <v>1</v>
      </c>
      <c r="AA39" s="22">
        <v>0</v>
      </c>
      <c r="AB39" s="22">
        <v>100</v>
      </c>
      <c r="AC39" s="22">
        <v>0</v>
      </c>
      <c r="AD39" s="22">
        <v>100</v>
      </c>
      <c r="AE39" s="22" t="b">
        <v>0</v>
      </c>
      <c r="AG39" s="22" t="s">
        <v>78</v>
      </c>
      <c r="AI39" s="22" t="b">
        <v>1</v>
      </c>
      <c r="AJ39" s="22" t="s">
        <v>101</v>
      </c>
      <c r="AK39" s="22">
        <v>0</v>
      </c>
      <c r="AL39" s="22">
        <v>0</v>
      </c>
      <c r="AM39" s="22">
        <v>0</v>
      </c>
      <c r="AN39" s="22">
        <v>0</v>
      </c>
      <c r="AO39" s="22" t="s">
        <v>101</v>
      </c>
      <c r="AP39" s="22" t="b">
        <v>0</v>
      </c>
      <c r="AQ39" s="22">
        <v>0</v>
      </c>
      <c r="AT39" s="22" t="b">
        <v>0</v>
      </c>
      <c r="AU39" s="22">
        <v>0</v>
      </c>
      <c r="AZ39" s="22" t="b">
        <v>0</v>
      </c>
      <c r="BB39" s="22" t="b">
        <v>0</v>
      </c>
      <c r="BC39" s="22" t="b">
        <v>0</v>
      </c>
      <c r="BD39" s="22" t="s">
        <v>18</v>
      </c>
      <c r="BF39" s="22" t="s">
        <v>18</v>
      </c>
      <c r="BG39" s="22">
        <v>0</v>
      </c>
      <c r="BH39" s="22">
        <v>0</v>
      </c>
      <c r="BN39" s="22">
        <v>0</v>
      </c>
      <c r="BO39" s="22">
        <v>0</v>
      </c>
      <c r="BQ39" s="22">
        <v>100</v>
      </c>
      <c r="BS39" s="22">
        <v>100</v>
      </c>
      <c r="BT39" s="22">
        <v>0</v>
      </c>
      <c r="BU39" s="22">
        <v>0</v>
      </c>
      <c r="BV39" s="22">
        <v>0</v>
      </c>
      <c r="BW39" s="22">
        <v>0</v>
      </c>
      <c r="BX39" s="22">
        <v>43</v>
      </c>
      <c r="BY39" s="22" t="s">
        <v>16</v>
      </c>
    </row>
    <row r="40" spans="1:77">
      <c r="A40" s="22" t="str">
        <f ca="1">CELL("address",Ishikawa!$IV$65536)</f>
        <v>[Exemple_Expert_V2007.xlsx]Ishikawa!$IV$65536</v>
      </c>
      <c r="E40" s="22" t="s">
        <v>103</v>
      </c>
      <c r="H40" s="22">
        <v>9</v>
      </c>
      <c r="L40" s="22" t="b">
        <v>1</v>
      </c>
      <c r="M40" s="22" t="s">
        <v>77</v>
      </c>
      <c r="O40" s="22">
        <v>0</v>
      </c>
      <c r="P40" s="22">
        <v>18</v>
      </c>
      <c r="Q40" s="22" t="str">
        <f ca="1">CELL("address",Ishikawa!$BF$100)</f>
        <v>[Exemple_Expert_V2007.xlsx]Ishikawa!$BF$100</v>
      </c>
      <c r="R40" s="22">
        <v>0</v>
      </c>
      <c r="S40" s="22">
        <v>447</v>
      </c>
      <c r="T40" s="22">
        <v>1298</v>
      </c>
      <c r="U40" s="24">
        <v>40088.625243055554</v>
      </c>
      <c r="V40" s="22" t="b">
        <v>0</v>
      </c>
      <c r="W40" s="22">
        <v>1</v>
      </c>
      <c r="X40" s="22" t="b">
        <v>0</v>
      </c>
      <c r="Y40" s="22">
        <v>0</v>
      </c>
      <c r="Z40" s="22" t="b">
        <v>1</v>
      </c>
      <c r="AA40" s="22">
        <v>0</v>
      </c>
      <c r="AB40" s="22">
        <v>100</v>
      </c>
      <c r="AC40" s="22">
        <v>0</v>
      </c>
      <c r="AD40" s="22">
        <v>100</v>
      </c>
      <c r="AE40" s="22" t="b">
        <v>0</v>
      </c>
      <c r="AG40" s="22" t="s">
        <v>78</v>
      </c>
      <c r="AI40" s="22" t="b">
        <v>1</v>
      </c>
      <c r="AJ40" s="22" t="s">
        <v>102</v>
      </c>
      <c r="AK40" s="22">
        <v>0</v>
      </c>
      <c r="AL40" s="22">
        <v>0</v>
      </c>
      <c r="AM40" s="22">
        <v>0</v>
      </c>
      <c r="AN40" s="22">
        <v>0</v>
      </c>
      <c r="AO40" s="22" t="s">
        <v>102</v>
      </c>
      <c r="AP40" s="22" t="b">
        <v>0</v>
      </c>
      <c r="AQ40" s="22">
        <v>0</v>
      </c>
      <c r="AT40" s="22" t="b">
        <v>0</v>
      </c>
      <c r="AU40" s="22">
        <v>0</v>
      </c>
      <c r="AZ40" s="22" t="b">
        <v>0</v>
      </c>
      <c r="BB40" s="22" t="b">
        <v>0</v>
      </c>
      <c r="BC40" s="22" t="b">
        <v>0</v>
      </c>
      <c r="BD40" s="22" t="s">
        <v>18</v>
      </c>
      <c r="BF40" s="22" t="s">
        <v>18</v>
      </c>
      <c r="BG40" s="22">
        <v>0</v>
      </c>
      <c r="BH40" s="22">
        <v>0</v>
      </c>
      <c r="BN40" s="22">
        <v>0</v>
      </c>
      <c r="BO40" s="22">
        <v>0</v>
      </c>
      <c r="BQ40" s="22">
        <v>100</v>
      </c>
      <c r="BS40" s="22">
        <v>100</v>
      </c>
      <c r="BT40" s="22">
        <v>0</v>
      </c>
      <c r="BU40" s="22">
        <v>0</v>
      </c>
      <c r="BV40" s="22">
        <v>0</v>
      </c>
      <c r="BW40" s="22">
        <v>0</v>
      </c>
      <c r="BX40" s="22">
        <v>95</v>
      </c>
      <c r="BY40" s="22" t="s">
        <v>16</v>
      </c>
    </row>
    <row r="41" spans="1:77">
      <c r="A41" s="22" t="str">
        <f ca="1">CELL("address",Ishikawa!$IV$65536)</f>
        <v>[Exemple_Expert_V2007.xlsx]Ishikawa!$IV$65536</v>
      </c>
      <c r="E41" s="22" t="s">
        <v>106</v>
      </c>
      <c r="H41" s="22">
        <v>9</v>
      </c>
      <c r="L41" s="22" t="b">
        <v>1</v>
      </c>
      <c r="M41" s="22" t="s">
        <v>77</v>
      </c>
      <c r="O41" s="22">
        <v>0</v>
      </c>
      <c r="P41" s="22">
        <v>18</v>
      </c>
      <c r="Q41" s="22" t="str">
        <f ca="1">CELL("address",Ishikawa!$BF$101)</f>
        <v>[Exemple_Expert_V2007.xlsx]Ishikawa!$BF$101</v>
      </c>
      <c r="R41" s="22">
        <v>0</v>
      </c>
      <c r="S41" s="22">
        <v>444</v>
      </c>
      <c r="T41" s="22">
        <v>1353</v>
      </c>
      <c r="U41" s="24">
        <v>40088.625717592593</v>
      </c>
      <c r="V41" s="22" t="b">
        <v>0</v>
      </c>
      <c r="W41" s="22">
        <v>1</v>
      </c>
      <c r="X41" s="22" t="b">
        <v>0</v>
      </c>
      <c r="Y41" s="22">
        <v>0</v>
      </c>
      <c r="Z41" s="22" t="b">
        <v>1</v>
      </c>
      <c r="AA41" s="22">
        <v>0</v>
      </c>
      <c r="AB41" s="22">
        <v>100</v>
      </c>
      <c r="AC41" s="22">
        <v>0</v>
      </c>
      <c r="AD41" s="22">
        <v>100</v>
      </c>
      <c r="AE41" s="22" t="b">
        <v>0</v>
      </c>
      <c r="AG41" s="22" t="s">
        <v>78</v>
      </c>
      <c r="AI41" s="22" t="b">
        <v>1</v>
      </c>
      <c r="AJ41" s="22" t="s">
        <v>104</v>
      </c>
      <c r="AK41" s="22">
        <v>0</v>
      </c>
      <c r="AL41" s="22">
        <v>0</v>
      </c>
      <c r="AM41" s="22">
        <v>0</v>
      </c>
      <c r="AN41" s="22">
        <v>0</v>
      </c>
      <c r="AO41" s="22" t="s">
        <v>104</v>
      </c>
      <c r="AP41" s="22" t="b">
        <v>0</v>
      </c>
      <c r="AQ41" s="22">
        <v>0</v>
      </c>
      <c r="AT41" s="22" t="b">
        <v>0</v>
      </c>
      <c r="AU41" s="22">
        <v>0</v>
      </c>
      <c r="AZ41" s="22" t="b">
        <v>0</v>
      </c>
      <c r="BB41" s="22" t="b">
        <v>0</v>
      </c>
      <c r="BC41" s="22" t="b">
        <v>0</v>
      </c>
      <c r="BD41" s="22" t="s">
        <v>18</v>
      </c>
      <c r="BF41" s="22" t="s">
        <v>18</v>
      </c>
      <c r="BG41" s="22">
        <v>0</v>
      </c>
      <c r="BH41" s="22">
        <v>0</v>
      </c>
      <c r="BN41" s="22">
        <v>0</v>
      </c>
      <c r="BO41" s="22">
        <v>0</v>
      </c>
      <c r="BQ41" s="22">
        <v>100</v>
      </c>
      <c r="BS41" s="22">
        <v>100</v>
      </c>
      <c r="BT41" s="22">
        <v>0</v>
      </c>
      <c r="BU41" s="22">
        <v>0</v>
      </c>
      <c r="BV41" s="22">
        <v>0</v>
      </c>
      <c r="BW41" s="22">
        <v>0</v>
      </c>
      <c r="BX41" s="22">
        <v>61</v>
      </c>
      <c r="BY41" s="22" t="s">
        <v>16</v>
      </c>
    </row>
    <row r="42" spans="1:77">
      <c r="A42" s="22" t="str">
        <f ca="1">CELL("address",Ishikawa!$IV$65536)</f>
        <v>[Exemple_Expert_V2007.xlsx]Ishikawa!$IV$65536</v>
      </c>
      <c r="E42" s="22" t="s">
        <v>105</v>
      </c>
      <c r="H42" s="22">
        <v>9</v>
      </c>
      <c r="L42" s="22" t="b">
        <v>1</v>
      </c>
      <c r="M42" s="22" t="s">
        <v>77</v>
      </c>
      <c r="O42" s="22">
        <v>0</v>
      </c>
      <c r="P42" s="22">
        <v>18</v>
      </c>
      <c r="Q42" s="22" t="str">
        <f ca="1">CELL("address",Ishikawa!$BF$102)</f>
        <v>[Exemple_Expert_V2007.xlsx]Ishikawa!$BF$102</v>
      </c>
      <c r="R42" s="22">
        <v>0</v>
      </c>
      <c r="S42" s="22">
        <v>400</v>
      </c>
      <c r="T42" s="22">
        <v>1155</v>
      </c>
      <c r="U42" s="24">
        <v>40088.626886574071</v>
      </c>
      <c r="V42" s="22" t="b">
        <v>0</v>
      </c>
      <c r="W42" s="22">
        <v>1</v>
      </c>
      <c r="X42" s="22" t="b">
        <v>0</v>
      </c>
      <c r="Y42" s="22">
        <v>0</v>
      </c>
      <c r="Z42" s="22" t="b">
        <v>1</v>
      </c>
      <c r="AA42" s="22">
        <v>0</v>
      </c>
      <c r="AB42" s="22">
        <v>100</v>
      </c>
      <c r="AC42" s="22">
        <v>0</v>
      </c>
      <c r="AD42" s="22">
        <v>100</v>
      </c>
      <c r="AE42" s="22" t="b">
        <v>0</v>
      </c>
      <c r="AG42" s="22" t="s">
        <v>78</v>
      </c>
      <c r="AI42" s="22" t="b">
        <v>1</v>
      </c>
      <c r="AJ42" s="22" t="s">
        <v>105</v>
      </c>
      <c r="AK42" s="22">
        <v>0</v>
      </c>
      <c r="AL42" s="22">
        <v>0</v>
      </c>
      <c r="AM42" s="22">
        <v>0</v>
      </c>
      <c r="AN42" s="22">
        <v>0</v>
      </c>
      <c r="AO42" s="22" t="s">
        <v>105</v>
      </c>
      <c r="AP42" s="22" t="b">
        <v>0</v>
      </c>
      <c r="AQ42" s="22">
        <v>0</v>
      </c>
      <c r="AT42" s="22" t="b">
        <v>0</v>
      </c>
      <c r="AU42" s="22">
        <v>0</v>
      </c>
      <c r="AZ42" s="22" t="b">
        <v>0</v>
      </c>
      <c r="BB42" s="22" t="b">
        <v>0</v>
      </c>
      <c r="BC42" s="22" t="b">
        <v>0</v>
      </c>
      <c r="BD42" s="22" t="s">
        <v>18</v>
      </c>
      <c r="BF42" s="22" t="s">
        <v>18</v>
      </c>
      <c r="BG42" s="22">
        <v>0</v>
      </c>
      <c r="BH42" s="22">
        <v>0</v>
      </c>
      <c r="BN42" s="22">
        <v>0</v>
      </c>
      <c r="BO42" s="22">
        <v>0</v>
      </c>
      <c r="BQ42" s="22">
        <v>100</v>
      </c>
      <c r="BS42" s="22">
        <v>100</v>
      </c>
      <c r="BT42" s="22">
        <v>0</v>
      </c>
      <c r="BU42" s="22">
        <v>0</v>
      </c>
      <c r="BV42" s="22">
        <v>0</v>
      </c>
      <c r="BW42" s="22">
        <v>0</v>
      </c>
      <c r="BX42" s="22">
        <v>110</v>
      </c>
      <c r="BY42" s="22" t="s">
        <v>16</v>
      </c>
    </row>
    <row r="43" spans="1:77">
      <c r="A43" s="22" t="str">
        <f ca="1">CELL("address",Ishikawa!$IV$65536)</f>
        <v>[Exemple_Expert_V2007.xlsx]Ishikawa!$IV$65536</v>
      </c>
      <c r="B43" s="22" t="str">
        <f ca="1">CELL("address",Ishikawa!$BK$100)</f>
        <v>[Exemple_Expert_V2007.xlsx]Ishikawa!$BK$100</v>
      </c>
      <c r="E43" s="22" t="s">
        <v>107</v>
      </c>
      <c r="H43" s="22">
        <v>1</v>
      </c>
      <c r="L43" s="22" t="b">
        <v>1</v>
      </c>
      <c r="M43" s="22" t="s">
        <v>41</v>
      </c>
      <c r="O43" s="22">
        <v>45</v>
      </c>
      <c r="P43" s="22">
        <v>47</v>
      </c>
      <c r="R43" s="22">
        <v>0</v>
      </c>
      <c r="S43" s="22">
        <v>229</v>
      </c>
      <c r="T43" s="22">
        <v>234</v>
      </c>
      <c r="U43" s="24">
        <v>40088.661087962966</v>
      </c>
      <c r="V43" s="22" t="b">
        <v>0</v>
      </c>
      <c r="W43" s="22">
        <v>1</v>
      </c>
      <c r="X43" s="22" t="b">
        <v>0</v>
      </c>
      <c r="Y43" s="22">
        <v>0</v>
      </c>
      <c r="Z43" s="22" t="b">
        <v>0</v>
      </c>
      <c r="AA43" s="22">
        <v>0</v>
      </c>
      <c r="AB43" s="22">
        <v>100</v>
      </c>
      <c r="AC43" s="22">
        <v>0</v>
      </c>
      <c r="AD43" s="22">
        <v>100</v>
      </c>
      <c r="AE43" s="22" t="b">
        <v>0</v>
      </c>
      <c r="AI43" s="22" t="b">
        <v>1</v>
      </c>
      <c r="AJ43" s="22" t="s">
        <v>107</v>
      </c>
      <c r="AK43" s="22">
        <v>0</v>
      </c>
      <c r="AL43" s="22">
        <v>0</v>
      </c>
      <c r="AM43" s="22">
        <v>0</v>
      </c>
      <c r="AN43" s="22">
        <v>0</v>
      </c>
      <c r="AO43" s="22" t="s">
        <v>107</v>
      </c>
      <c r="AP43" s="22" t="b">
        <v>0</v>
      </c>
      <c r="AQ43" s="22">
        <v>0</v>
      </c>
      <c r="AT43" s="22" t="b">
        <v>0</v>
      </c>
      <c r="AU43" s="22">
        <v>0</v>
      </c>
      <c r="AZ43" s="22" t="b">
        <v>0</v>
      </c>
      <c r="BB43" s="22" t="b">
        <v>0</v>
      </c>
      <c r="BC43" s="22" t="b">
        <v>0</v>
      </c>
      <c r="BD43" s="22" t="s">
        <v>18</v>
      </c>
      <c r="BF43" s="22" t="s">
        <v>18</v>
      </c>
      <c r="BG43" s="22">
        <v>0</v>
      </c>
      <c r="BH43" s="22">
        <v>0</v>
      </c>
      <c r="BN43" s="22">
        <v>0</v>
      </c>
      <c r="BO43" s="22">
        <v>0</v>
      </c>
      <c r="BQ43" s="22">
        <v>100</v>
      </c>
      <c r="BS43" s="22">
        <v>100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 t="s">
        <v>16</v>
      </c>
    </row>
    <row r="44" spans="1:77">
      <c r="A44" s="22" t="str">
        <f ca="1">CELL("address",Ishikawa!$IV$65536)</f>
        <v>[Exemple_Expert_V2007.xlsx]Ishikawa!$IV$65536</v>
      </c>
      <c r="B44" s="22" t="str">
        <f ca="1">CELL("address",Ishikawa!$BP$100)</f>
        <v>[Exemple_Expert_V2007.xlsx]Ishikawa!$BP$100</v>
      </c>
      <c r="E44" s="22" t="s">
        <v>108</v>
      </c>
      <c r="H44" s="22">
        <v>1</v>
      </c>
      <c r="L44" s="22" t="b">
        <v>1</v>
      </c>
      <c r="M44" s="22" t="s">
        <v>41</v>
      </c>
      <c r="O44" s="22">
        <v>45</v>
      </c>
      <c r="P44" s="22">
        <v>47</v>
      </c>
      <c r="R44" s="22">
        <v>0</v>
      </c>
      <c r="S44" s="22">
        <v>229</v>
      </c>
      <c r="T44" s="22">
        <v>234</v>
      </c>
      <c r="U44" s="24">
        <v>40088.661412037036</v>
      </c>
      <c r="V44" s="22" t="b">
        <v>0</v>
      </c>
      <c r="W44" s="22">
        <v>1</v>
      </c>
      <c r="X44" s="22" t="b">
        <v>0</v>
      </c>
      <c r="Y44" s="22">
        <v>0</v>
      </c>
      <c r="Z44" s="22" t="b">
        <v>0</v>
      </c>
      <c r="AA44" s="22">
        <v>0</v>
      </c>
      <c r="AB44" s="22">
        <v>100</v>
      </c>
      <c r="AC44" s="22">
        <v>0</v>
      </c>
      <c r="AD44" s="22">
        <v>100</v>
      </c>
      <c r="AE44" s="22" t="b">
        <v>0</v>
      </c>
      <c r="AI44" s="22" t="b">
        <v>1</v>
      </c>
      <c r="AJ44" s="22" t="s">
        <v>108</v>
      </c>
      <c r="AK44" s="22">
        <v>0</v>
      </c>
      <c r="AL44" s="22">
        <v>0</v>
      </c>
      <c r="AM44" s="22">
        <v>0</v>
      </c>
      <c r="AN44" s="22">
        <v>0</v>
      </c>
      <c r="AO44" s="22" t="s">
        <v>108</v>
      </c>
      <c r="AP44" s="22" t="b">
        <v>0</v>
      </c>
      <c r="AQ44" s="22">
        <v>0</v>
      </c>
      <c r="AT44" s="22" t="b">
        <v>0</v>
      </c>
      <c r="AU44" s="22">
        <v>0</v>
      </c>
      <c r="AZ44" s="22" t="b">
        <v>0</v>
      </c>
      <c r="BB44" s="22" t="b">
        <v>0</v>
      </c>
      <c r="BC44" s="22" t="b">
        <v>0</v>
      </c>
      <c r="BD44" s="22" t="s">
        <v>18</v>
      </c>
      <c r="BF44" s="22" t="s">
        <v>18</v>
      </c>
      <c r="BG44" s="22">
        <v>0</v>
      </c>
      <c r="BH44" s="22">
        <v>0</v>
      </c>
      <c r="BN44" s="22">
        <v>0</v>
      </c>
      <c r="BO44" s="22">
        <v>0</v>
      </c>
      <c r="BQ44" s="22">
        <v>100</v>
      </c>
      <c r="BS44" s="22">
        <v>100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 t="s">
        <v>16</v>
      </c>
    </row>
    <row r="45" spans="1:77">
      <c r="A45" s="22" t="str">
        <f ca="1">CELL("address",Ishikawa!$IV$65536)</f>
        <v>[Exemple_Expert_V2007.xlsx]Ishikawa!$IV$65536</v>
      </c>
      <c r="B45" s="22" t="str">
        <f ca="1">CELL("address",Ishikawa!$BK$101)</f>
        <v>[Exemple_Expert_V2007.xlsx]Ishikawa!$BK$101</v>
      </c>
      <c r="E45" s="22" t="s">
        <v>109</v>
      </c>
      <c r="H45" s="22">
        <v>1</v>
      </c>
      <c r="L45" s="22" t="b">
        <v>1</v>
      </c>
      <c r="M45" s="22" t="s">
        <v>41</v>
      </c>
      <c r="O45" s="22">
        <v>45</v>
      </c>
      <c r="P45" s="22">
        <v>47</v>
      </c>
      <c r="R45" s="22">
        <v>0</v>
      </c>
      <c r="S45" s="22">
        <v>68</v>
      </c>
      <c r="T45" s="22">
        <v>192</v>
      </c>
      <c r="U45" s="24">
        <v>40088.661678240744</v>
      </c>
      <c r="V45" s="22" t="b">
        <v>0</v>
      </c>
      <c r="W45" s="22">
        <v>1</v>
      </c>
      <c r="X45" s="22" t="b">
        <v>0</v>
      </c>
      <c r="Y45" s="22">
        <v>0</v>
      </c>
      <c r="Z45" s="22" t="b">
        <v>0</v>
      </c>
      <c r="AA45" s="22">
        <v>0</v>
      </c>
      <c r="AB45" s="22">
        <v>100</v>
      </c>
      <c r="AC45" s="22">
        <v>0</v>
      </c>
      <c r="AD45" s="22">
        <v>100</v>
      </c>
      <c r="AE45" s="22" t="b">
        <v>0</v>
      </c>
      <c r="AI45" s="22" t="b">
        <v>1</v>
      </c>
      <c r="AJ45" s="22" t="s">
        <v>109</v>
      </c>
      <c r="AK45" s="22">
        <v>0</v>
      </c>
      <c r="AL45" s="22">
        <v>0</v>
      </c>
      <c r="AM45" s="22">
        <v>0</v>
      </c>
      <c r="AN45" s="22">
        <v>0</v>
      </c>
      <c r="AO45" s="22" t="s">
        <v>109</v>
      </c>
      <c r="AP45" s="22" t="b">
        <v>0</v>
      </c>
      <c r="AQ45" s="22">
        <v>0</v>
      </c>
      <c r="AT45" s="22" t="b">
        <v>0</v>
      </c>
      <c r="AU45" s="22">
        <v>0</v>
      </c>
      <c r="AZ45" s="22" t="b">
        <v>0</v>
      </c>
      <c r="BB45" s="22" t="b">
        <v>0</v>
      </c>
      <c r="BC45" s="22" t="b">
        <v>0</v>
      </c>
      <c r="BD45" s="22" t="s">
        <v>18</v>
      </c>
      <c r="BF45" s="22" t="s">
        <v>18</v>
      </c>
      <c r="BG45" s="22">
        <v>0</v>
      </c>
      <c r="BH45" s="22">
        <v>0</v>
      </c>
      <c r="BN45" s="22">
        <v>0</v>
      </c>
      <c r="BO45" s="22">
        <v>0</v>
      </c>
      <c r="BQ45" s="22">
        <v>100</v>
      </c>
      <c r="BS45" s="22">
        <v>100</v>
      </c>
      <c r="BT45" s="22">
        <v>0</v>
      </c>
      <c r="BU45" s="22">
        <v>0</v>
      </c>
      <c r="BV45" s="22">
        <v>0</v>
      </c>
      <c r="BW45" s="22">
        <v>0</v>
      </c>
      <c r="BX45" s="22">
        <v>0</v>
      </c>
      <c r="BY45" s="22" t="s">
        <v>16</v>
      </c>
    </row>
    <row r="46" spans="1:77">
      <c r="A46" s="22" t="str">
        <f ca="1">CELL("address",Ishikawa!$IV$65536)</f>
        <v>[Exemple_Expert_V2007.xlsx]Ishikawa!$IV$65536</v>
      </c>
      <c r="B46" s="22" t="str">
        <f ca="1">CELL("address",Ishikawa!$BP$101)</f>
        <v>[Exemple_Expert_V2007.xlsx]Ishikawa!$BP$101</v>
      </c>
      <c r="E46" s="22" t="s">
        <v>110</v>
      </c>
      <c r="H46" s="22">
        <v>1</v>
      </c>
      <c r="L46" s="22" t="b">
        <v>1</v>
      </c>
      <c r="M46" s="22" t="s">
        <v>41</v>
      </c>
      <c r="O46" s="22">
        <v>45</v>
      </c>
      <c r="P46" s="22">
        <v>47</v>
      </c>
      <c r="R46" s="22">
        <v>0</v>
      </c>
      <c r="S46" s="22">
        <v>68</v>
      </c>
      <c r="T46" s="22">
        <v>192</v>
      </c>
      <c r="U46" s="24">
        <v>40088.661817129629</v>
      </c>
      <c r="V46" s="22" t="b">
        <v>0</v>
      </c>
      <c r="W46" s="22">
        <v>1</v>
      </c>
      <c r="X46" s="22" t="b">
        <v>0</v>
      </c>
      <c r="Y46" s="22">
        <v>0</v>
      </c>
      <c r="Z46" s="22" t="b">
        <v>0</v>
      </c>
      <c r="AA46" s="22">
        <v>0</v>
      </c>
      <c r="AB46" s="22">
        <v>100</v>
      </c>
      <c r="AC46" s="22">
        <v>0</v>
      </c>
      <c r="AD46" s="22">
        <v>100</v>
      </c>
      <c r="AE46" s="22" t="b">
        <v>0</v>
      </c>
      <c r="AI46" s="22" t="b">
        <v>1</v>
      </c>
      <c r="AJ46" s="22" t="s">
        <v>110</v>
      </c>
      <c r="AK46" s="22">
        <v>0</v>
      </c>
      <c r="AL46" s="22">
        <v>0</v>
      </c>
      <c r="AM46" s="22">
        <v>0</v>
      </c>
      <c r="AN46" s="22">
        <v>0</v>
      </c>
      <c r="AO46" s="22" t="s">
        <v>110</v>
      </c>
      <c r="AP46" s="22" t="b">
        <v>0</v>
      </c>
      <c r="AQ46" s="22">
        <v>0</v>
      </c>
      <c r="AT46" s="22" t="b">
        <v>0</v>
      </c>
      <c r="AU46" s="22">
        <v>0</v>
      </c>
      <c r="AZ46" s="22" t="b">
        <v>0</v>
      </c>
      <c r="BB46" s="22" t="b">
        <v>0</v>
      </c>
      <c r="BC46" s="22" t="b">
        <v>0</v>
      </c>
      <c r="BD46" s="22" t="s">
        <v>18</v>
      </c>
      <c r="BF46" s="22" t="s">
        <v>18</v>
      </c>
      <c r="BG46" s="22">
        <v>0</v>
      </c>
      <c r="BH46" s="22">
        <v>0</v>
      </c>
      <c r="BN46" s="22">
        <v>0</v>
      </c>
      <c r="BO46" s="22">
        <v>0</v>
      </c>
      <c r="BQ46" s="22">
        <v>100</v>
      </c>
      <c r="BS46" s="22">
        <v>100</v>
      </c>
      <c r="BT46" s="22">
        <v>0</v>
      </c>
      <c r="BU46" s="22">
        <v>0</v>
      </c>
      <c r="BV46" s="22">
        <v>0</v>
      </c>
      <c r="BW46" s="22">
        <v>0</v>
      </c>
      <c r="BX46" s="22">
        <v>0</v>
      </c>
      <c r="BY46" s="22" t="s">
        <v>16</v>
      </c>
    </row>
    <row r="47" spans="1:77">
      <c r="A47" s="22" t="str">
        <f ca="1">CELL("address",Ishikawa!$IV$65536)</f>
        <v>[Exemple_Expert_V2007.xlsx]Ishikawa!$IV$65536</v>
      </c>
      <c r="B47" s="22" t="str">
        <f ca="1">CELL("address",Ishikawa!$BK$102)</f>
        <v>[Exemple_Expert_V2007.xlsx]Ishikawa!$BK$102</v>
      </c>
      <c r="E47" s="22" t="s">
        <v>111</v>
      </c>
      <c r="H47" s="22">
        <v>1</v>
      </c>
      <c r="L47" s="22" t="b">
        <v>1</v>
      </c>
      <c r="M47" s="22" t="s">
        <v>41</v>
      </c>
      <c r="O47" s="22">
        <v>45</v>
      </c>
      <c r="P47" s="22">
        <v>47</v>
      </c>
      <c r="R47" s="22">
        <v>0</v>
      </c>
      <c r="S47" s="22">
        <v>179</v>
      </c>
      <c r="T47" s="22">
        <v>144</v>
      </c>
      <c r="U47" s="24">
        <v>40088.663483796299</v>
      </c>
      <c r="V47" s="22" t="b">
        <v>0</v>
      </c>
      <c r="W47" s="22">
        <v>1</v>
      </c>
      <c r="X47" s="22" t="b">
        <v>0</v>
      </c>
      <c r="Y47" s="22">
        <v>0</v>
      </c>
      <c r="Z47" s="22" t="b">
        <v>0</v>
      </c>
      <c r="AA47" s="22">
        <v>0</v>
      </c>
      <c r="AB47" s="22">
        <v>100</v>
      </c>
      <c r="AC47" s="22">
        <v>0</v>
      </c>
      <c r="AD47" s="22">
        <v>100</v>
      </c>
      <c r="AE47" s="22" t="b">
        <v>0</v>
      </c>
      <c r="AI47" s="22" t="b">
        <v>1</v>
      </c>
      <c r="AJ47" s="22" t="s">
        <v>111</v>
      </c>
      <c r="AK47" s="22">
        <v>0</v>
      </c>
      <c r="AL47" s="22">
        <v>0</v>
      </c>
      <c r="AM47" s="22">
        <v>0</v>
      </c>
      <c r="AN47" s="22">
        <v>0</v>
      </c>
      <c r="AO47" s="22" t="s">
        <v>111</v>
      </c>
      <c r="AP47" s="22" t="b">
        <v>0</v>
      </c>
      <c r="AQ47" s="22">
        <v>0</v>
      </c>
      <c r="AT47" s="22" t="b">
        <v>0</v>
      </c>
      <c r="AU47" s="22">
        <v>0</v>
      </c>
      <c r="AZ47" s="22" t="b">
        <v>0</v>
      </c>
      <c r="BB47" s="22" t="b">
        <v>0</v>
      </c>
      <c r="BC47" s="22" t="b">
        <v>0</v>
      </c>
      <c r="BD47" s="22" t="s">
        <v>18</v>
      </c>
      <c r="BF47" s="22" t="s">
        <v>18</v>
      </c>
      <c r="BG47" s="22">
        <v>0</v>
      </c>
      <c r="BH47" s="22">
        <v>0</v>
      </c>
      <c r="BN47" s="22">
        <v>0</v>
      </c>
      <c r="BO47" s="22">
        <v>0</v>
      </c>
      <c r="BQ47" s="22">
        <v>100</v>
      </c>
      <c r="BS47" s="22">
        <v>100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 t="s">
        <v>16</v>
      </c>
    </row>
    <row r="48" spans="1:77">
      <c r="A48" s="22" t="str">
        <f ca="1">CELL("address",Ishikawa!$IV$65536)</f>
        <v>[Exemple_Expert_V2007.xlsx]Ishikawa!$IV$65536</v>
      </c>
      <c r="B48" s="22" t="str">
        <f ca="1">CELL("address",Ishikawa!$BP$102)</f>
        <v>[Exemple_Expert_V2007.xlsx]Ishikawa!$BP$102</v>
      </c>
      <c r="E48" s="22" t="s">
        <v>112</v>
      </c>
      <c r="H48" s="22">
        <v>1</v>
      </c>
      <c r="L48" s="22" t="b">
        <v>1</v>
      </c>
      <c r="M48" s="22" t="s">
        <v>41</v>
      </c>
      <c r="O48" s="22">
        <v>45</v>
      </c>
      <c r="P48" s="22">
        <v>47</v>
      </c>
      <c r="R48" s="22">
        <v>0</v>
      </c>
      <c r="S48" s="22">
        <v>179</v>
      </c>
      <c r="T48" s="22">
        <v>144</v>
      </c>
      <c r="U48" s="24">
        <v>40088.663680555554</v>
      </c>
      <c r="V48" s="22" t="b">
        <v>0</v>
      </c>
      <c r="W48" s="22">
        <v>1</v>
      </c>
      <c r="X48" s="22" t="b">
        <v>0</v>
      </c>
      <c r="Y48" s="22">
        <v>0</v>
      </c>
      <c r="Z48" s="22" t="b">
        <v>0</v>
      </c>
      <c r="AA48" s="22">
        <v>0</v>
      </c>
      <c r="AB48" s="22">
        <v>100</v>
      </c>
      <c r="AC48" s="22">
        <v>0</v>
      </c>
      <c r="AD48" s="22">
        <v>100</v>
      </c>
      <c r="AE48" s="22" t="b">
        <v>0</v>
      </c>
      <c r="AI48" s="22" t="b">
        <v>1</v>
      </c>
      <c r="AJ48" s="22" t="s">
        <v>112</v>
      </c>
      <c r="AK48" s="22">
        <v>0</v>
      </c>
      <c r="AL48" s="22">
        <v>0</v>
      </c>
      <c r="AM48" s="22">
        <v>0</v>
      </c>
      <c r="AN48" s="22">
        <v>0</v>
      </c>
      <c r="AO48" s="22" t="s">
        <v>112</v>
      </c>
      <c r="AP48" s="22" t="b">
        <v>0</v>
      </c>
      <c r="AQ48" s="22">
        <v>0</v>
      </c>
      <c r="AT48" s="22" t="b">
        <v>0</v>
      </c>
      <c r="AU48" s="22">
        <v>0</v>
      </c>
      <c r="AZ48" s="22" t="b">
        <v>0</v>
      </c>
      <c r="BB48" s="22" t="b">
        <v>0</v>
      </c>
      <c r="BC48" s="22" t="b">
        <v>0</v>
      </c>
      <c r="BD48" s="22" t="s">
        <v>18</v>
      </c>
      <c r="BF48" s="22" t="s">
        <v>18</v>
      </c>
      <c r="BG48" s="22">
        <v>0</v>
      </c>
      <c r="BH48" s="22">
        <v>0</v>
      </c>
      <c r="BN48" s="22">
        <v>0</v>
      </c>
      <c r="BO48" s="22">
        <v>0</v>
      </c>
      <c r="BQ48" s="22">
        <v>100</v>
      </c>
      <c r="BS48" s="22">
        <v>100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 t="s">
        <v>16</v>
      </c>
    </row>
    <row r="49" spans="1:77">
      <c r="A49" s="22" t="str">
        <f ca="1">CELL("address",Ishikawa!$IV$65536)</f>
        <v>[Exemple_Expert_V2007.xlsx]Ishikawa!$IV$65536</v>
      </c>
      <c r="E49" s="22" t="s">
        <v>114</v>
      </c>
      <c r="H49" s="22">
        <v>9</v>
      </c>
      <c r="L49" s="22" t="b">
        <v>1</v>
      </c>
      <c r="M49" s="22" t="s">
        <v>77</v>
      </c>
      <c r="O49" s="22">
        <v>0</v>
      </c>
      <c r="P49" s="22">
        <v>18</v>
      </c>
      <c r="Q49" s="22" t="str">
        <f ca="1">CELL("address",Ishikawa!$BF$86)</f>
        <v>[Exemple_Expert_V2007.xlsx]Ishikawa!$BF$86</v>
      </c>
      <c r="R49" s="22">
        <v>0</v>
      </c>
      <c r="S49" s="22">
        <v>726</v>
      </c>
      <c r="T49" s="22">
        <v>174</v>
      </c>
      <c r="U49" s="24">
        <v>40088.530972222223</v>
      </c>
      <c r="V49" s="22" t="b">
        <v>0</v>
      </c>
      <c r="W49" s="22">
        <v>1</v>
      </c>
      <c r="X49" s="22" t="b">
        <v>0</v>
      </c>
      <c r="Y49" s="22">
        <v>0</v>
      </c>
      <c r="Z49" s="22" t="b">
        <v>1</v>
      </c>
      <c r="AA49" s="22">
        <v>0</v>
      </c>
      <c r="AB49" s="22">
        <v>100</v>
      </c>
      <c r="AC49" s="22">
        <v>0</v>
      </c>
      <c r="AD49" s="22">
        <v>100</v>
      </c>
      <c r="AE49" s="22" t="b">
        <v>0</v>
      </c>
      <c r="AG49" s="22" t="s">
        <v>78</v>
      </c>
      <c r="AI49" s="22" t="b">
        <v>1</v>
      </c>
      <c r="AJ49" s="22" t="s">
        <v>114</v>
      </c>
      <c r="AK49" s="22">
        <v>726</v>
      </c>
      <c r="AL49" s="22">
        <v>174</v>
      </c>
      <c r="AM49" s="22">
        <v>18</v>
      </c>
      <c r="AN49" s="22">
        <v>0</v>
      </c>
      <c r="AO49" s="22" t="s">
        <v>114</v>
      </c>
      <c r="AP49" s="22" t="b">
        <v>0</v>
      </c>
      <c r="AQ49" s="22">
        <v>0</v>
      </c>
      <c r="AT49" s="22" t="b">
        <v>0</v>
      </c>
      <c r="AU49" s="22">
        <v>0</v>
      </c>
      <c r="AZ49" s="22" t="b">
        <v>0</v>
      </c>
      <c r="BB49" s="22" t="b">
        <v>0</v>
      </c>
      <c r="BC49" s="22" t="b">
        <v>0</v>
      </c>
      <c r="BD49" s="22" t="s">
        <v>18</v>
      </c>
      <c r="BF49" s="22" t="s">
        <v>18</v>
      </c>
      <c r="BG49" s="22">
        <v>0</v>
      </c>
      <c r="BH49" s="22">
        <v>0</v>
      </c>
      <c r="BN49" s="22">
        <v>0</v>
      </c>
      <c r="BO49" s="22">
        <v>0</v>
      </c>
      <c r="BQ49" s="22">
        <v>100</v>
      </c>
      <c r="BS49" s="22">
        <v>100</v>
      </c>
      <c r="BT49" s="22">
        <v>0</v>
      </c>
      <c r="BU49" s="22">
        <v>0</v>
      </c>
      <c r="BV49" s="22">
        <v>0</v>
      </c>
      <c r="BW49" s="22">
        <v>0</v>
      </c>
      <c r="BX49" s="22">
        <v>72</v>
      </c>
      <c r="BY49" s="22" t="s">
        <v>16</v>
      </c>
    </row>
    <row r="50" spans="1:77">
      <c r="A50" s="22" t="str">
        <f ca="1">CELL("address",Ishikawa!$IV$65536)</f>
        <v>[Exemple_Expert_V2007.xlsx]Ishikawa!$IV$65536</v>
      </c>
      <c r="E50" s="22" t="s">
        <v>115</v>
      </c>
      <c r="H50" s="22">
        <v>9</v>
      </c>
      <c r="L50" s="22" t="b">
        <v>1</v>
      </c>
      <c r="M50" s="22" t="s">
        <v>77</v>
      </c>
      <c r="O50" s="22">
        <v>0</v>
      </c>
      <c r="P50" s="22">
        <v>18</v>
      </c>
      <c r="Q50" s="22" t="str">
        <f ca="1">CELL("address",Ishikawa!$BF$87)</f>
        <v>[Exemple_Expert_V2007.xlsx]Ishikawa!$BF$87</v>
      </c>
      <c r="R50" s="22">
        <v>0</v>
      </c>
      <c r="S50" s="22">
        <v>513.75</v>
      </c>
      <c r="T50" s="22">
        <v>165.75</v>
      </c>
      <c r="U50" s="24">
        <v>40088.532719907409</v>
      </c>
      <c r="V50" s="22" t="b">
        <v>0</v>
      </c>
      <c r="W50" s="22">
        <v>1</v>
      </c>
      <c r="X50" s="22" t="b">
        <v>0</v>
      </c>
      <c r="Y50" s="22">
        <v>0</v>
      </c>
      <c r="Z50" s="22" t="b">
        <v>1</v>
      </c>
      <c r="AA50" s="22">
        <v>0</v>
      </c>
      <c r="AB50" s="22">
        <v>100</v>
      </c>
      <c r="AC50" s="22">
        <v>0</v>
      </c>
      <c r="AD50" s="22">
        <v>100</v>
      </c>
      <c r="AE50" s="22" t="b">
        <v>0</v>
      </c>
      <c r="AG50" s="22" t="s">
        <v>78</v>
      </c>
      <c r="AI50" s="22" t="b">
        <v>1</v>
      </c>
      <c r="AJ50" s="22" t="s">
        <v>115</v>
      </c>
      <c r="AK50" s="22">
        <v>513.75</v>
      </c>
      <c r="AL50" s="22">
        <v>165.75</v>
      </c>
      <c r="AM50" s="22">
        <v>18</v>
      </c>
      <c r="AN50" s="22">
        <v>0</v>
      </c>
      <c r="AO50" s="22" t="s">
        <v>115</v>
      </c>
      <c r="AP50" s="22" t="b">
        <v>0</v>
      </c>
      <c r="AQ50" s="22">
        <v>0</v>
      </c>
      <c r="AT50" s="22" t="b">
        <v>0</v>
      </c>
      <c r="AU50" s="22">
        <v>0</v>
      </c>
      <c r="AZ50" s="22" t="b">
        <v>0</v>
      </c>
      <c r="BB50" s="22" t="b">
        <v>0</v>
      </c>
      <c r="BC50" s="22" t="b">
        <v>0</v>
      </c>
      <c r="BD50" s="22" t="s">
        <v>18</v>
      </c>
      <c r="BF50" s="22" t="s">
        <v>18</v>
      </c>
      <c r="BG50" s="22">
        <v>0</v>
      </c>
      <c r="BH50" s="22">
        <v>0</v>
      </c>
      <c r="BN50" s="22">
        <v>0</v>
      </c>
      <c r="BO50" s="22">
        <v>0</v>
      </c>
      <c r="BQ50" s="22">
        <v>100</v>
      </c>
      <c r="BS50" s="22">
        <v>100</v>
      </c>
      <c r="BT50" s="22">
        <v>0</v>
      </c>
      <c r="BU50" s="22">
        <v>0</v>
      </c>
      <c r="BV50" s="22">
        <v>0</v>
      </c>
      <c r="BW50" s="22">
        <v>0</v>
      </c>
      <c r="BX50" s="22">
        <v>72</v>
      </c>
      <c r="BY50" s="22" t="s">
        <v>16</v>
      </c>
    </row>
    <row r="51" spans="1:77">
      <c r="A51" s="22" t="str">
        <f ca="1">CELL("address",Ishikawa!$IV$65536)</f>
        <v>[Exemple_Expert_V2007.xlsx]Ishikawa!$IV$65536</v>
      </c>
      <c r="B51" s="22" t="str">
        <f ca="1">CELL("address",Ishikawa!$BP$84)</f>
        <v>[Exemple_Expert_V2007.xlsx]Ishikawa!$BP$84</v>
      </c>
      <c r="E51" s="22" t="s">
        <v>133</v>
      </c>
      <c r="H51" s="22">
        <v>5</v>
      </c>
      <c r="L51" s="22" t="b">
        <v>1</v>
      </c>
      <c r="M51" s="22" t="s">
        <v>41</v>
      </c>
      <c r="O51" s="22">
        <v>48</v>
      </c>
      <c r="P51" s="22">
        <v>40</v>
      </c>
      <c r="R51" s="22">
        <v>0</v>
      </c>
      <c r="S51" s="22">
        <v>572</v>
      </c>
      <c r="T51" s="22">
        <v>245</v>
      </c>
      <c r="U51" s="24">
        <v>40108.734016203707</v>
      </c>
      <c r="V51" s="22" t="b">
        <v>0</v>
      </c>
      <c r="W51" s="22">
        <v>1</v>
      </c>
      <c r="X51" s="22" t="b">
        <v>0</v>
      </c>
      <c r="Y51" s="22">
        <v>0</v>
      </c>
      <c r="Z51" s="22" t="b">
        <v>0</v>
      </c>
      <c r="AA51" s="22">
        <v>0</v>
      </c>
      <c r="AB51" s="22">
        <v>100</v>
      </c>
      <c r="AC51" s="22">
        <v>0</v>
      </c>
      <c r="AD51" s="22">
        <v>100</v>
      </c>
      <c r="AE51" s="22" t="b">
        <v>0</v>
      </c>
      <c r="AI51" s="22" t="b">
        <v>1</v>
      </c>
      <c r="AJ51" s="22" t="s">
        <v>133</v>
      </c>
      <c r="AK51" s="22">
        <v>0</v>
      </c>
      <c r="AL51" s="22">
        <v>0</v>
      </c>
      <c r="AM51" s="22">
        <v>0</v>
      </c>
      <c r="AN51" s="22">
        <v>0</v>
      </c>
      <c r="AO51" s="22" t="s">
        <v>133</v>
      </c>
      <c r="AP51" s="22" t="b">
        <v>0</v>
      </c>
      <c r="AQ51" s="22">
        <v>0</v>
      </c>
      <c r="AT51" s="22" t="b">
        <v>0</v>
      </c>
      <c r="AU51" s="22">
        <v>0</v>
      </c>
      <c r="AZ51" s="22" t="b">
        <v>0</v>
      </c>
      <c r="BB51" s="22" t="b">
        <v>0</v>
      </c>
      <c r="BC51" s="22" t="b">
        <v>0</v>
      </c>
      <c r="BD51" s="22" t="s">
        <v>18</v>
      </c>
      <c r="BF51" s="22" t="s">
        <v>18</v>
      </c>
      <c r="BG51" s="22">
        <v>0</v>
      </c>
      <c r="BH51" s="22">
        <v>0</v>
      </c>
      <c r="BN51" s="22">
        <v>0</v>
      </c>
      <c r="BO51" s="22">
        <v>0</v>
      </c>
      <c r="BQ51" s="22">
        <v>100</v>
      </c>
      <c r="BS51" s="22">
        <v>100</v>
      </c>
      <c r="BT51" s="22">
        <v>0</v>
      </c>
      <c r="BU51" s="22">
        <v>0</v>
      </c>
      <c r="BV51" s="22">
        <v>0</v>
      </c>
      <c r="BW51" s="22">
        <v>0</v>
      </c>
      <c r="BX51" s="22">
        <v>0</v>
      </c>
      <c r="BY51" s="22" t="s">
        <v>16</v>
      </c>
    </row>
    <row r="52" spans="1:77">
      <c r="A52" s="22" t="str">
        <f ca="1">CELL("address",Ishikawa!$IV$65536)</f>
        <v>[Exemple_Expert_V2007.xlsx]Ishikawa!$IV$65536</v>
      </c>
      <c r="B52" s="22" t="str">
        <f ca="1">CELL("address",Ishikawa!$BK$84)</f>
        <v>[Exemple_Expert_V2007.xlsx]Ishikawa!$BK$84</v>
      </c>
      <c r="E52" s="22" t="s">
        <v>134</v>
      </c>
      <c r="H52" s="22">
        <v>5</v>
      </c>
      <c r="L52" s="22" t="b">
        <v>1</v>
      </c>
      <c r="M52" s="22" t="s">
        <v>41</v>
      </c>
      <c r="O52" s="22">
        <v>48</v>
      </c>
      <c r="P52" s="22">
        <v>40</v>
      </c>
      <c r="R52" s="22">
        <v>0</v>
      </c>
      <c r="S52" s="22">
        <v>572</v>
      </c>
      <c r="T52" s="22">
        <v>245</v>
      </c>
      <c r="U52" s="24">
        <v>40108.734224537038</v>
      </c>
      <c r="V52" s="22" t="b">
        <v>0</v>
      </c>
      <c r="W52" s="22">
        <v>1</v>
      </c>
      <c r="X52" s="22" t="b">
        <v>0</v>
      </c>
      <c r="Y52" s="22">
        <v>0</v>
      </c>
      <c r="Z52" s="22" t="b">
        <v>0</v>
      </c>
      <c r="AA52" s="22">
        <v>0</v>
      </c>
      <c r="AB52" s="22">
        <v>100</v>
      </c>
      <c r="AC52" s="22">
        <v>0</v>
      </c>
      <c r="AD52" s="22">
        <v>100</v>
      </c>
      <c r="AE52" s="22" t="b">
        <v>0</v>
      </c>
      <c r="AI52" s="22" t="b">
        <v>1</v>
      </c>
      <c r="AJ52" s="22" t="s">
        <v>134</v>
      </c>
      <c r="AK52" s="22">
        <v>0</v>
      </c>
      <c r="AL52" s="22">
        <v>0</v>
      </c>
      <c r="AM52" s="22">
        <v>0</v>
      </c>
      <c r="AN52" s="22">
        <v>0</v>
      </c>
      <c r="AO52" s="22" t="s">
        <v>134</v>
      </c>
      <c r="AP52" s="22" t="b">
        <v>0</v>
      </c>
      <c r="AQ52" s="22">
        <v>0</v>
      </c>
      <c r="AT52" s="22" t="b">
        <v>0</v>
      </c>
      <c r="AU52" s="22">
        <v>0</v>
      </c>
      <c r="AZ52" s="22" t="b">
        <v>0</v>
      </c>
      <c r="BB52" s="22" t="b">
        <v>0</v>
      </c>
      <c r="BC52" s="22" t="b">
        <v>0</v>
      </c>
      <c r="BD52" s="22" t="s">
        <v>18</v>
      </c>
      <c r="BF52" s="22" t="s">
        <v>18</v>
      </c>
      <c r="BG52" s="22">
        <v>0</v>
      </c>
      <c r="BH52" s="22">
        <v>0</v>
      </c>
      <c r="BN52" s="22">
        <v>0</v>
      </c>
      <c r="BO52" s="22">
        <v>0</v>
      </c>
      <c r="BQ52" s="22">
        <v>100</v>
      </c>
      <c r="BS52" s="22">
        <v>100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 t="s">
        <v>16</v>
      </c>
    </row>
    <row r="53" spans="1:77">
      <c r="A53" s="22" t="s">
        <v>16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FZ13"/>
  <sheetViews>
    <sheetView showRowColHeaders="0" workbookViewId="0">
      <selection activeCell="A12" sqref="A12:BY12"/>
    </sheetView>
  </sheetViews>
  <sheetFormatPr defaultColWidth="12.7109375" defaultRowHeight="15"/>
  <cols>
    <col min="1" max="16384" width="12.7109375" style="22"/>
  </cols>
  <sheetData>
    <row r="1" spans="1:182">
      <c r="A1" s="22" t="s">
        <v>15</v>
      </c>
      <c r="B1" s="22" t="str">
        <f ca="1">CELL("address",'ADL Matrix'!$IV$65514)</f>
        <v>'[Exemple_Expert_V2007.xlsx]ADL Matrix'!$IV$65514</v>
      </c>
      <c r="C1" s="22" t="s">
        <v>130</v>
      </c>
      <c r="D1" s="23" t="s">
        <v>132</v>
      </c>
    </row>
    <row r="2" spans="1:182">
      <c r="FZ2" s="22">
        <v>3</v>
      </c>
    </row>
    <row r="3" spans="1:182">
      <c r="A3" s="22" t="str">
        <f ca="1">CELL("address",'ADL Matrix'!$IV$65536)</f>
        <v>'[Exemple_Expert_V2007.xlsx]ADL Matrix'!$IV$65536</v>
      </c>
      <c r="E3" s="22" t="s">
        <v>118</v>
      </c>
      <c r="H3" s="22">
        <v>1</v>
      </c>
      <c r="K3" s="22" t="str">
        <f ca="1">CELL("address",'ADL Matrix'!$V$78)</f>
        <v>'[Exemple_Expert_V2007.xlsx]ADL Matrix'!$V$78</v>
      </c>
      <c r="L3" s="22" t="b">
        <v>1</v>
      </c>
      <c r="M3" s="22" t="s">
        <v>41</v>
      </c>
      <c r="N3" s="22" t="str">
        <f ca="1">CELL("address",'ADL Matrix'!$V$90)</f>
        <v>'[Exemple_Expert_V2007.xlsx]ADL Matrix'!$V$90</v>
      </c>
      <c r="O3" s="22">
        <v>85</v>
      </c>
      <c r="P3" s="22">
        <v>85</v>
      </c>
      <c r="R3" s="22">
        <v>0</v>
      </c>
      <c r="S3" s="22">
        <v>220</v>
      </c>
      <c r="T3" s="22">
        <v>329</v>
      </c>
      <c r="U3" s="24">
        <v>40091.490613425929</v>
      </c>
      <c r="V3" s="22" t="b">
        <v>0</v>
      </c>
      <c r="W3" s="22">
        <v>2</v>
      </c>
      <c r="X3" s="22" t="b">
        <v>0</v>
      </c>
      <c r="Y3" s="22">
        <v>50</v>
      </c>
      <c r="Z3" s="22" t="b">
        <v>0</v>
      </c>
      <c r="AA3" s="22">
        <v>0</v>
      </c>
      <c r="AB3" s="22">
        <v>100</v>
      </c>
      <c r="AC3" s="22">
        <v>0</v>
      </c>
      <c r="AD3" s="22">
        <v>30</v>
      </c>
      <c r="AE3" s="22" t="b">
        <v>1</v>
      </c>
      <c r="AI3" s="22" t="b">
        <v>1</v>
      </c>
      <c r="AJ3" s="22" t="s">
        <v>118</v>
      </c>
      <c r="AK3" s="22">
        <v>0</v>
      </c>
      <c r="AL3" s="22">
        <v>0</v>
      </c>
      <c r="AM3" s="22">
        <v>0</v>
      </c>
      <c r="AN3" s="22">
        <v>0</v>
      </c>
      <c r="AO3" s="22" t="s">
        <v>118</v>
      </c>
      <c r="AP3" s="22" t="b">
        <v>0</v>
      </c>
      <c r="AQ3" s="22">
        <v>0</v>
      </c>
      <c r="AT3" s="22" t="b">
        <v>0</v>
      </c>
      <c r="AU3" s="22">
        <v>0</v>
      </c>
      <c r="AZ3" s="22" t="b">
        <v>0</v>
      </c>
      <c r="BA3" s="22" t="str">
        <f ca="1">CELL("address",'ADL Matrix'!$U$78)</f>
        <v>'[Exemple_Expert_V2007.xlsx]ADL Matrix'!$U$78</v>
      </c>
      <c r="BB3" s="22" t="b">
        <v>0</v>
      </c>
      <c r="BC3" s="22" t="b">
        <v>0</v>
      </c>
      <c r="BD3" s="22" t="s">
        <v>18</v>
      </c>
      <c r="BF3" s="22" t="s">
        <v>18</v>
      </c>
      <c r="BG3" s="22">
        <v>0</v>
      </c>
      <c r="BH3" s="22">
        <v>0</v>
      </c>
      <c r="BN3" s="22">
        <v>26.928894560215838</v>
      </c>
      <c r="BO3" s="22">
        <v>26.999760643910552</v>
      </c>
      <c r="BQ3" s="22">
        <v>100</v>
      </c>
      <c r="BS3" s="22">
        <v>100</v>
      </c>
      <c r="BT3" s="22">
        <v>-0.375</v>
      </c>
      <c r="BU3" s="22">
        <v>-0.375</v>
      </c>
      <c r="BV3" s="22">
        <v>0</v>
      </c>
      <c r="BW3" s="22">
        <v>0</v>
      </c>
      <c r="BX3" s="22">
        <v>0</v>
      </c>
      <c r="BY3" s="22" t="s">
        <v>16</v>
      </c>
      <c r="FZ3" s="22" t="s">
        <v>16</v>
      </c>
    </row>
    <row r="4" spans="1:182">
      <c r="A4" s="22" t="str">
        <f ca="1">CELL("address",'ADL Matrix'!$IV$65536)</f>
        <v>'[Exemple_Expert_V2007.xlsx]ADL Matrix'!$IV$65536</v>
      </c>
      <c r="B4" s="22" t="str">
        <f ca="1">CELL("address",'ADL Matrix'!$V$91)</f>
        <v>'[Exemple_Expert_V2007.xlsx]ADL Matrix'!$V$91</v>
      </c>
      <c r="E4" s="22" t="s">
        <v>119</v>
      </c>
      <c r="H4" s="22">
        <v>1</v>
      </c>
      <c r="L4" s="22" t="b">
        <v>1</v>
      </c>
      <c r="M4" s="22" t="s">
        <v>41</v>
      </c>
      <c r="O4" s="22">
        <v>40</v>
      </c>
      <c r="P4" s="22">
        <v>122</v>
      </c>
      <c r="R4" s="22">
        <v>0</v>
      </c>
      <c r="S4" s="22">
        <v>198</v>
      </c>
      <c r="T4" s="22">
        <v>352</v>
      </c>
      <c r="U4" s="24">
        <v>40091.491840277777</v>
      </c>
      <c r="V4" s="22" t="b">
        <v>0</v>
      </c>
      <c r="W4" s="22">
        <v>1</v>
      </c>
      <c r="X4" s="22" t="b">
        <v>0</v>
      </c>
      <c r="Y4" s="22">
        <v>0</v>
      </c>
      <c r="Z4" s="22" t="b">
        <v>0</v>
      </c>
      <c r="AA4" s="22">
        <v>0</v>
      </c>
      <c r="AB4" s="22">
        <v>100</v>
      </c>
      <c r="AC4" s="22">
        <v>0</v>
      </c>
      <c r="AD4" s="22">
        <v>100</v>
      </c>
      <c r="AE4" s="22" t="b">
        <v>0</v>
      </c>
      <c r="AI4" s="22" t="b">
        <v>1</v>
      </c>
      <c r="AJ4" s="22" t="s">
        <v>119</v>
      </c>
      <c r="AK4" s="22">
        <v>0</v>
      </c>
      <c r="AL4" s="22">
        <v>0</v>
      </c>
      <c r="AM4" s="22">
        <v>0</v>
      </c>
      <c r="AN4" s="22">
        <v>0</v>
      </c>
      <c r="AO4" s="22" t="s">
        <v>119</v>
      </c>
      <c r="AP4" s="22" t="b">
        <v>0</v>
      </c>
      <c r="AQ4" s="22">
        <v>0</v>
      </c>
      <c r="AT4" s="22" t="b">
        <v>0</v>
      </c>
      <c r="AU4" s="22">
        <v>0</v>
      </c>
      <c r="AY4" s="22" t="str">
        <f ca="1">CELL("address",'ADL Matrix'!$V$89)</f>
        <v>'[Exemple_Expert_V2007.xlsx]ADL Matrix'!$V$89</v>
      </c>
      <c r="AZ4" s="22" t="b">
        <v>0</v>
      </c>
      <c r="BB4" s="22" t="b">
        <v>0</v>
      </c>
      <c r="BC4" s="22" t="b">
        <v>0</v>
      </c>
      <c r="BD4" s="22" t="s">
        <v>18</v>
      </c>
      <c r="BF4" s="22" t="s">
        <v>18</v>
      </c>
      <c r="BG4" s="22">
        <v>0</v>
      </c>
      <c r="BH4" s="22">
        <v>0</v>
      </c>
      <c r="BN4" s="22">
        <v>0</v>
      </c>
      <c r="BO4" s="22">
        <v>0</v>
      </c>
      <c r="BQ4" s="22">
        <v>100</v>
      </c>
      <c r="BS4" s="22">
        <v>100</v>
      </c>
      <c r="BT4" s="22">
        <v>0</v>
      </c>
      <c r="BU4" s="22">
        <v>0</v>
      </c>
      <c r="BV4" s="22">
        <v>0</v>
      </c>
      <c r="BW4" s="22">
        <v>0</v>
      </c>
      <c r="BX4" s="22">
        <v>0</v>
      </c>
      <c r="BY4" s="22" t="s">
        <v>16</v>
      </c>
    </row>
    <row r="5" spans="1:182">
      <c r="A5" s="22" t="str">
        <f ca="1">CELL("address",'ADL Matrix'!$IV$65536)</f>
        <v>'[Exemple_Expert_V2007.xlsx]ADL Matrix'!$IV$65536</v>
      </c>
      <c r="E5" s="22" t="s">
        <v>120</v>
      </c>
      <c r="H5" s="22">
        <v>1</v>
      </c>
      <c r="L5" s="22" t="b">
        <v>1</v>
      </c>
      <c r="M5" s="22" t="s">
        <v>41</v>
      </c>
      <c r="N5" s="22" t="str">
        <f ca="1">CELL("address",'ADL Matrix'!$W$90)</f>
        <v>'[Exemple_Expert_V2007.xlsx]ADL Matrix'!$W$90</v>
      </c>
      <c r="O5" s="22">
        <v>85</v>
      </c>
      <c r="P5" s="22">
        <v>85</v>
      </c>
      <c r="R5" s="22">
        <v>0</v>
      </c>
      <c r="S5" s="22">
        <v>407</v>
      </c>
      <c r="T5" s="22">
        <v>248</v>
      </c>
      <c r="U5" s="24">
        <v>40091.492025462961</v>
      </c>
      <c r="V5" s="22" t="b">
        <v>0</v>
      </c>
      <c r="W5" s="22">
        <v>2</v>
      </c>
      <c r="X5" s="22" t="b">
        <v>0</v>
      </c>
      <c r="Y5" s="22">
        <v>50</v>
      </c>
      <c r="Z5" s="22" t="b">
        <v>0</v>
      </c>
      <c r="AA5" s="22">
        <v>0</v>
      </c>
      <c r="AB5" s="22">
        <v>100</v>
      </c>
      <c r="AC5" s="22">
        <v>0</v>
      </c>
      <c r="AD5" s="22">
        <v>82</v>
      </c>
      <c r="AE5" s="22" t="b">
        <v>1</v>
      </c>
      <c r="AI5" s="22" t="b">
        <v>1</v>
      </c>
      <c r="AJ5" s="22" t="s">
        <v>120</v>
      </c>
      <c r="AK5" s="22">
        <v>0</v>
      </c>
      <c r="AL5" s="22">
        <v>0</v>
      </c>
      <c r="AM5" s="22">
        <v>0</v>
      </c>
      <c r="AN5" s="22">
        <v>0</v>
      </c>
      <c r="AO5" s="22" t="s">
        <v>120</v>
      </c>
      <c r="AP5" s="22" t="b">
        <v>0</v>
      </c>
      <c r="AQ5" s="22">
        <v>0</v>
      </c>
      <c r="AT5" s="22" t="b">
        <v>0</v>
      </c>
      <c r="AU5" s="22">
        <v>0</v>
      </c>
      <c r="AZ5" s="22" t="b">
        <v>0</v>
      </c>
      <c r="BB5" s="22" t="b">
        <v>0</v>
      </c>
      <c r="BC5" s="22" t="b">
        <v>0</v>
      </c>
      <c r="BD5" s="22" t="s">
        <v>18</v>
      </c>
      <c r="BF5" s="22" t="s">
        <v>18</v>
      </c>
      <c r="BG5" s="22">
        <v>0</v>
      </c>
      <c r="BH5" s="22">
        <v>0</v>
      </c>
      <c r="BN5" s="22">
        <v>72.413467798477569</v>
      </c>
      <c r="BO5" s="22">
        <v>72.53763541197165</v>
      </c>
      <c r="BQ5" s="22">
        <v>100</v>
      </c>
      <c r="BS5" s="22">
        <v>100</v>
      </c>
      <c r="BT5" s="22">
        <v>-0.375</v>
      </c>
      <c r="BU5" s="22">
        <v>-0.375</v>
      </c>
      <c r="BV5" s="22">
        <v>0</v>
      </c>
      <c r="BW5" s="22">
        <v>0</v>
      </c>
      <c r="BX5" s="22">
        <v>0</v>
      </c>
      <c r="BY5" s="22" t="s">
        <v>16</v>
      </c>
    </row>
    <row r="6" spans="1:182">
      <c r="A6" s="22" t="str">
        <f ca="1">CELL("address",'ADL Matrix'!$IV$65536)</f>
        <v>'[Exemple_Expert_V2007.xlsx]ADL Matrix'!$IV$65536</v>
      </c>
      <c r="B6" s="22" t="str">
        <f ca="1">CELL("address",'ADL Matrix'!$W$91)</f>
        <v>'[Exemple_Expert_V2007.xlsx]ADL Matrix'!$W$91</v>
      </c>
      <c r="E6" s="22" t="s">
        <v>121</v>
      </c>
      <c r="H6" s="22">
        <v>1</v>
      </c>
      <c r="L6" s="22" t="b">
        <v>1</v>
      </c>
      <c r="M6" s="22" t="s">
        <v>41</v>
      </c>
      <c r="O6" s="22">
        <v>40</v>
      </c>
      <c r="P6" s="22">
        <v>122</v>
      </c>
      <c r="R6" s="22">
        <v>0</v>
      </c>
      <c r="S6" s="22">
        <v>388</v>
      </c>
      <c r="T6" s="22">
        <v>269</v>
      </c>
      <c r="U6" s="24">
        <v>40091.492314814815</v>
      </c>
      <c r="V6" s="22" t="b">
        <v>0</v>
      </c>
      <c r="W6" s="22">
        <v>1</v>
      </c>
      <c r="X6" s="22" t="b">
        <v>0</v>
      </c>
      <c r="Y6" s="22">
        <v>0</v>
      </c>
      <c r="Z6" s="22" t="b">
        <v>0</v>
      </c>
      <c r="AA6" s="22">
        <v>0</v>
      </c>
      <c r="AB6" s="22">
        <v>100</v>
      </c>
      <c r="AC6" s="22">
        <v>0</v>
      </c>
      <c r="AD6" s="22">
        <v>100</v>
      </c>
      <c r="AE6" s="22" t="b">
        <v>0</v>
      </c>
      <c r="AI6" s="22" t="b">
        <v>1</v>
      </c>
      <c r="AJ6" s="22" t="s">
        <v>121</v>
      </c>
      <c r="AK6" s="22">
        <v>0</v>
      </c>
      <c r="AL6" s="22">
        <v>0</v>
      </c>
      <c r="AM6" s="22">
        <v>0</v>
      </c>
      <c r="AN6" s="22">
        <v>0</v>
      </c>
      <c r="AO6" s="22" t="s">
        <v>121</v>
      </c>
      <c r="AP6" s="22" t="b">
        <v>0</v>
      </c>
      <c r="AQ6" s="22">
        <v>0</v>
      </c>
      <c r="AT6" s="22" t="b">
        <v>0</v>
      </c>
      <c r="AU6" s="22">
        <v>0</v>
      </c>
      <c r="AY6" s="22" t="str">
        <f ca="1">CELL("address",'ADL Matrix'!$W$89)</f>
        <v>'[Exemple_Expert_V2007.xlsx]ADL Matrix'!$W$89</v>
      </c>
      <c r="AZ6" s="22" t="b">
        <v>0</v>
      </c>
      <c r="BB6" s="22" t="b">
        <v>0</v>
      </c>
      <c r="BC6" s="22" t="b">
        <v>0</v>
      </c>
      <c r="BD6" s="22" t="s">
        <v>18</v>
      </c>
      <c r="BF6" s="22" t="s">
        <v>18</v>
      </c>
      <c r="BG6" s="22">
        <v>0</v>
      </c>
      <c r="BH6" s="22">
        <v>0</v>
      </c>
      <c r="BN6" s="22">
        <v>0</v>
      </c>
      <c r="BO6" s="22">
        <v>0</v>
      </c>
      <c r="BQ6" s="22">
        <v>100</v>
      </c>
      <c r="BS6" s="22">
        <v>100</v>
      </c>
      <c r="BT6" s="22">
        <v>0</v>
      </c>
      <c r="BU6" s="22">
        <v>0</v>
      </c>
      <c r="BV6" s="22">
        <v>0</v>
      </c>
      <c r="BW6" s="22">
        <v>0</v>
      </c>
      <c r="BX6" s="22">
        <v>0</v>
      </c>
      <c r="BY6" s="22" t="s">
        <v>16</v>
      </c>
    </row>
    <row r="7" spans="1:182">
      <c r="A7" s="22" t="str">
        <f ca="1">CELL("address",'ADL Matrix'!$IV$65536)</f>
        <v>'[Exemple_Expert_V2007.xlsx]ADL Matrix'!$IV$65536</v>
      </c>
      <c r="E7" s="22" t="s">
        <v>122</v>
      </c>
      <c r="H7" s="22">
        <v>1</v>
      </c>
      <c r="L7" s="22" t="b">
        <v>1</v>
      </c>
      <c r="M7" s="22" t="s">
        <v>41</v>
      </c>
      <c r="N7" s="22" t="str">
        <f ca="1">CELL("address",'ADL Matrix'!$X$90)</f>
        <v>'[Exemple_Expert_V2007.xlsx]ADL Matrix'!$X$90</v>
      </c>
      <c r="O7" s="22">
        <v>85</v>
      </c>
      <c r="P7" s="22">
        <v>85</v>
      </c>
      <c r="R7" s="22">
        <v>0</v>
      </c>
      <c r="S7" s="22">
        <v>476</v>
      </c>
      <c r="T7" s="22">
        <v>404</v>
      </c>
      <c r="U7" s="24">
        <v>40091.4924537037</v>
      </c>
      <c r="V7" s="22" t="b">
        <v>0</v>
      </c>
      <c r="W7" s="22">
        <v>2</v>
      </c>
      <c r="X7" s="22" t="b">
        <v>0</v>
      </c>
      <c r="Y7" s="22">
        <v>50</v>
      </c>
      <c r="Z7" s="22" t="b">
        <v>0</v>
      </c>
      <c r="AA7" s="22">
        <v>0</v>
      </c>
      <c r="AB7" s="22">
        <v>100</v>
      </c>
      <c r="AC7" s="22">
        <v>0</v>
      </c>
      <c r="AD7" s="22">
        <v>120</v>
      </c>
      <c r="AE7" s="22" t="b">
        <v>1</v>
      </c>
      <c r="AI7" s="22" t="b">
        <v>1</v>
      </c>
      <c r="AJ7" s="22" t="s">
        <v>122</v>
      </c>
      <c r="AK7" s="22">
        <v>0</v>
      </c>
      <c r="AL7" s="22">
        <v>0</v>
      </c>
      <c r="AM7" s="22">
        <v>0</v>
      </c>
      <c r="AN7" s="22">
        <v>0</v>
      </c>
      <c r="AO7" s="22" t="s">
        <v>122</v>
      </c>
      <c r="AP7" s="22" t="b">
        <v>0</v>
      </c>
      <c r="AQ7" s="22">
        <v>0</v>
      </c>
      <c r="AT7" s="22" t="b">
        <v>0</v>
      </c>
      <c r="AU7" s="22">
        <v>0</v>
      </c>
      <c r="AZ7" s="22" t="b">
        <v>0</v>
      </c>
      <c r="BB7" s="22" t="b">
        <v>0</v>
      </c>
      <c r="BC7" s="22" t="b">
        <v>0</v>
      </c>
      <c r="BD7" s="22" t="s">
        <v>18</v>
      </c>
      <c r="BF7" s="22" t="s">
        <v>18</v>
      </c>
      <c r="BG7" s="22">
        <v>0</v>
      </c>
      <c r="BH7" s="22">
        <v>0</v>
      </c>
      <c r="BN7" s="22">
        <v>104.82307901187819</v>
      </c>
      <c r="BO7" s="22">
        <v>104.69329833984375</v>
      </c>
      <c r="BQ7" s="22">
        <v>100</v>
      </c>
      <c r="BS7" s="22">
        <v>100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 t="s">
        <v>16</v>
      </c>
    </row>
    <row r="8" spans="1:182">
      <c r="A8" s="22" t="str">
        <f ca="1">CELL("address",'ADL Matrix'!$IV$65536)</f>
        <v>'[Exemple_Expert_V2007.xlsx]ADL Matrix'!$IV$65536</v>
      </c>
      <c r="B8" s="22" t="str">
        <f ca="1">CELL("address",'ADL Matrix'!$X$91)</f>
        <v>'[Exemple_Expert_V2007.xlsx]ADL Matrix'!$X$91</v>
      </c>
      <c r="E8" s="22" t="s">
        <v>123</v>
      </c>
      <c r="H8" s="22">
        <v>1</v>
      </c>
      <c r="L8" s="22" t="b">
        <v>1</v>
      </c>
      <c r="M8" s="22" t="s">
        <v>41</v>
      </c>
      <c r="O8" s="22">
        <v>40</v>
      </c>
      <c r="P8" s="22">
        <v>122</v>
      </c>
      <c r="R8" s="22">
        <v>0</v>
      </c>
      <c r="S8" s="22">
        <v>458</v>
      </c>
      <c r="T8" s="22">
        <v>425</v>
      </c>
      <c r="U8" s="24">
        <v>40091.492615740739</v>
      </c>
      <c r="V8" s="22" t="b">
        <v>0</v>
      </c>
      <c r="W8" s="22">
        <v>1</v>
      </c>
      <c r="X8" s="22" t="b">
        <v>0</v>
      </c>
      <c r="Y8" s="22">
        <v>0</v>
      </c>
      <c r="Z8" s="22" t="b">
        <v>0</v>
      </c>
      <c r="AA8" s="22">
        <v>0</v>
      </c>
      <c r="AB8" s="22">
        <v>100</v>
      </c>
      <c r="AC8" s="22">
        <v>0</v>
      </c>
      <c r="AD8" s="22">
        <v>100</v>
      </c>
      <c r="AE8" s="22" t="b">
        <v>0</v>
      </c>
      <c r="AI8" s="22" t="b">
        <v>1</v>
      </c>
      <c r="AJ8" s="22" t="s">
        <v>123</v>
      </c>
      <c r="AK8" s="22">
        <v>0</v>
      </c>
      <c r="AL8" s="22">
        <v>0</v>
      </c>
      <c r="AM8" s="22">
        <v>0</v>
      </c>
      <c r="AN8" s="22">
        <v>0</v>
      </c>
      <c r="AO8" s="22" t="s">
        <v>123</v>
      </c>
      <c r="AP8" s="22" t="b">
        <v>0</v>
      </c>
      <c r="AQ8" s="22">
        <v>0</v>
      </c>
      <c r="AT8" s="22" t="b">
        <v>0</v>
      </c>
      <c r="AU8" s="22">
        <v>0</v>
      </c>
      <c r="AY8" s="22" t="str">
        <f ca="1">CELL("address",'ADL Matrix'!$X$89)</f>
        <v>'[Exemple_Expert_V2007.xlsx]ADL Matrix'!$X$89</v>
      </c>
      <c r="AZ8" s="22" t="b">
        <v>0</v>
      </c>
      <c r="BB8" s="22" t="b">
        <v>0</v>
      </c>
      <c r="BC8" s="22" t="b">
        <v>0</v>
      </c>
      <c r="BD8" s="22" t="s">
        <v>18</v>
      </c>
      <c r="BF8" s="22" t="s">
        <v>18</v>
      </c>
      <c r="BG8" s="22">
        <v>0</v>
      </c>
      <c r="BH8" s="22">
        <v>0</v>
      </c>
      <c r="BN8" s="22">
        <v>0</v>
      </c>
      <c r="BO8" s="22">
        <v>0</v>
      </c>
      <c r="BQ8" s="22">
        <v>100</v>
      </c>
      <c r="BS8" s="22">
        <v>100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 t="s">
        <v>16</v>
      </c>
    </row>
    <row r="9" spans="1:182">
      <c r="A9" s="22" t="str">
        <f ca="1">CELL("address",'ADL Matrix'!$IV$65536)</f>
        <v>'[Exemple_Expert_V2007.xlsx]ADL Matrix'!$IV$65536</v>
      </c>
      <c r="B9" s="22" t="str">
        <f ca="1">CELL("address",'ADL Matrix'!$Y$91)</f>
        <v>'[Exemple_Expert_V2007.xlsx]ADL Matrix'!$Y$91</v>
      </c>
      <c r="E9" s="22" t="s">
        <v>124</v>
      </c>
      <c r="H9" s="22">
        <v>1</v>
      </c>
      <c r="L9" s="22" t="b">
        <v>1</v>
      </c>
      <c r="M9" s="22" t="s">
        <v>41</v>
      </c>
      <c r="O9" s="22">
        <v>40</v>
      </c>
      <c r="P9" s="22">
        <v>122</v>
      </c>
      <c r="R9" s="22">
        <v>0</v>
      </c>
      <c r="S9" s="22">
        <v>654</v>
      </c>
      <c r="T9" s="22">
        <v>316</v>
      </c>
      <c r="U9" s="24">
        <v>40091.492777777778</v>
      </c>
      <c r="V9" s="22" t="b">
        <v>0</v>
      </c>
      <c r="W9" s="22">
        <v>1</v>
      </c>
      <c r="X9" s="22" t="b">
        <v>0</v>
      </c>
      <c r="Y9" s="22">
        <v>0</v>
      </c>
      <c r="Z9" s="22" t="b">
        <v>0</v>
      </c>
      <c r="AA9" s="22">
        <v>0</v>
      </c>
      <c r="AB9" s="22">
        <v>100</v>
      </c>
      <c r="AC9" s="22">
        <v>0</v>
      </c>
      <c r="AD9" s="22">
        <v>100</v>
      </c>
      <c r="AE9" s="22" t="b">
        <v>0</v>
      </c>
      <c r="AI9" s="22" t="b">
        <v>1</v>
      </c>
      <c r="AJ9" s="22" t="s">
        <v>124</v>
      </c>
      <c r="AK9" s="22">
        <v>0</v>
      </c>
      <c r="AL9" s="22">
        <v>0</v>
      </c>
      <c r="AM9" s="22">
        <v>0</v>
      </c>
      <c r="AN9" s="22">
        <v>0</v>
      </c>
      <c r="AO9" s="22" t="s">
        <v>124</v>
      </c>
      <c r="AP9" s="22" t="b">
        <v>0</v>
      </c>
      <c r="AQ9" s="22">
        <v>0</v>
      </c>
      <c r="AT9" s="22" t="b">
        <v>0</v>
      </c>
      <c r="AU9" s="22">
        <v>0</v>
      </c>
      <c r="AY9" s="22" t="str">
        <f ca="1">CELL("address",'ADL Matrix'!$Y$89)</f>
        <v>'[Exemple_Expert_V2007.xlsx]ADL Matrix'!$Y$89</v>
      </c>
      <c r="AZ9" s="22" t="b">
        <v>0</v>
      </c>
      <c r="BB9" s="22" t="b">
        <v>0</v>
      </c>
      <c r="BC9" s="22" t="b">
        <v>0</v>
      </c>
      <c r="BD9" s="22" t="s">
        <v>18</v>
      </c>
      <c r="BF9" s="22" t="s">
        <v>18</v>
      </c>
      <c r="BG9" s="22">
        <v>0</v>
      </c>
      <c r="BH9" s="22">
        <v>0</v>
      </c>
      <c r="BN9" s="22">
        <v>0</v>
      </c>
      <c r="BO9" s="22">
        <v>0</v>
      </c>
      <c r="BQ9" s="22">
        <v>100</v>
      </c>
      <c r="BS9" s="22">
        <v>100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 t="s">
        <v>16</v>
      </c>
    </row>
    <row r="10" spans="1:182">
      <c r="A10" s="22" t="str">
        <f ca="1">CELL("address",'ADL Matrix'!$IV$65536)</f>
        <v>'[Exemple_Expert_V2007.xlsx]ADL Matrix'!$IV$65536</v>
      </c>
      <c r="E10" s="22" t="s">
        <v>125</v>
      </c>
      <c r="H10" s="22">
        <v>1</v>
      </c>
      <c r="L10" s="22" t="b">
        <v>1</v>
      </c>
      <c r="M10" s="22" t="s">
        <v>41</v>
      </c>
      <c r="N10" s="22" t="str">
        <f ca="1">CELL("address",'ADL Matrix'!$Y$90)</f>
        <v>'[Exemple_Expert_V2007.xlsx]ADL Matrix'!$Y$90</v>
      </c>
      <c r="O10" s="22">
        <v>85</v>
      </c>
      <c r="P10" s="22">
        <v>85</v>
      </c>
      <c r="R10" s="22">
        <v>0</v>
      </c>
      <c r="S10" s="22">
        <v>673</v>
      </c>
      <c r="T10" s="22">
        <v>293</v>
      </c>
      <c r="U10" s="24">
        <v>40091.492939814816</v>
      </c>
      <c r="V10" s="22" t="b">
        <v>0</v>
      </c>
      <c r="W10" s="22">
        <v>2</v>
      </c>
      <c r="X10" s="22" t="b">
        <v>0</v>
      </c>
      <c r="Y10" s="22">
        <v>50</v>
      </c>
      <c r="Z10" s="22" t="b">
        <v>0</v>
      </c>
      <c r="AA10" s="22">
        <v>0</v>
      </c>
      <c r="AB10" s="22">
        <v>100</v>
      </c>
      <c r="AC10" s="22">
        <v>0</v>
      </c>
      <c r="AD10" s="22">
        <v>88</v>
      </c>
      <c r="AE10" s="22" t="b">
        <v>1</v>
      </c>
      <c r="AI10" s="22" t="b">
        <v>1</v>
      </c>
      <c r="AJ10" s="22" t="s">
        <v>125</v>
      </c>
      <c r="AK10" s="22">
        <v>0</v>
      </c>
      <c r="AL10" s="22">
        <v>0</v>
      </c>
      <c r="AM10" s="22">
        <v>0</v>
      </c>
      <c r="AN10" s="22">
        <v>0</v>
      </c>
      <c r="AO10" s="22" t="s">
        <v>125</v>
      </c>
      <c r="AP10" s="22" t="b">
        <v>0</v>
      </c>
      <c r="AQ10" s="22">
        <v>0</v>
      </c>
      <c r="AT10" s="22" t="b">
        <v>0</v>
      </c>
      <c r="AU10" s="22">
        <v>0</v>
      </c>
      <c r="AZ10" s="22" t="b">
        <v>0</v>
      </c>
      <c r="BB10" s="22" t="b">
        <v>0</v>
      </c>
      <c r="BC10" s="22" t="b">
        <v>0</v>
      </c>
      <c r="BD10" s="22" t="s">
        <v>18</v>
      </c>
      <c r="BF10" s="22" t="s">
        <v>18</v>
      </c>
      <c r="BG10" s="22">
        <v>0</v>
      </c>
      <c r="BH10" s="22">
        <v>0</v>
      </c>
      <c r="BN10" s="22">
        <v>78.159993998209629</v>
      </c>
      <c r="BO10" s="22">
        <v>78.099423726399735</v>
      </c>
      <c r="BQ10" s="22">
        <v>100</v>
      </c>
      <c r="BS10" s="22">
        <v>100</v>
      </c>
      <c r="BT10" s="22">
        <v>-0.375</v>
      </c>
      <c r="BU10" s="22">
        <v>-0.375</v>
      </c>
      <c r="BV10" s="22">
        <v>0</v>
      </c>
      <c r="BW10" s="22">
        <v>0</v>
      </c>
      <c r="BX10" s="22">
        <v>0</v>
      </c>
      <c r="BY10" s="22" t="s">
        <v>16</v>
      </c>
    </row>
    <row r="11" spans="1:182">
      <c r="A11" s="22" t="str">
        <f ca="1">CELL("address",'ADL Matrix'!$IV$65536)</f>
        <v>'[Exemple_Expert_V2007.xlsx]ADL Matrix'!$IV$65536</v>
      </c>
      <c r="E11" s="22" t="s">
        <v>126</v>
      </c>
      <c r="H11" s="22">
        <v>1</v>
      </c>
      <c r="L11" s="22" t="b">
        <v>1</v>
      </c>
      <c r="M11" s="22" t="s">
        <v>41</v>
      </c>
      <c r="N11" s="22" t="str">
        <f ca="1">CELL("address",'ADL Matrix'!$Z$90)</f>
        <v>'[Exemple_Expert_V2007.xlsx]ADL Matrix'!$Z$90</v>
      </c>
      <c r="O11" s="22">
        <v>85</v>
      </c>
      <c r="P11" s="22">
        <v>85</v>
      </c>
      <c r="R11" s="22">
        <v>0</v>
      </c>
      <c r="S11" s="22">
        <v>746</v>
      </c>
      <c r="T11" s="22">
        <v>396</v>
      </c>
      <c r="U11" s="24">
        <v>40091.493067129632</v>
      </c>
      <c r="V11" s="22" t="b">
        <v>0</v>
      </c>
      <c r="W11" s="22">
        <v>2</v>
      </c>
      <c r="X11" s="22" t="b">
        <v>0</v>
      </c>
      <c r="Y11" s="22">
        <v>50</v>
      </c>
      <c r="Z11" s="22" t="b">
        <v>0</v>
      </c>
      <c r="AA11" s="22">
        <v>0</v>
      </c>
      <c r="AB11" s="22">
        <v>100</v>
      </c>
      <c r="AC11" s="22">
        <v>0</v>
      </c>
      <c r="AD11" s="22">
        <v>40</v>
      </c>
      <c r="AE11" s="22" t="b">
        <v>1</v>
      </c>
      <c r="AI11" s="22" t="b">
        <v>1</v>
      </c>
      <c r="AJ11" s="22" t="s">
        <v>126</v>
      </c>
      <c r="AK11" s="22">
        <v>0</v>
      </c>
      <c r="AL11" s="22">
        <v>0</v>
      </c>
      <c r="AM11" s="22">
        <v>0</v>
      </c>
      <c r="AN11" s="22">
        <v>0</v>
      </c>
      <c r="AO11" s="22" t="s">
        <v>126</v>
      </c>
      <c r="AP11" s="22" t="b">
        <v>0</v>
      </c>
      <c r="AQ11" s="22">
        <v>0</v>
      </c>
      <c r="AT11" s="22" t="b">
        <v>0</v>
      </c>
      <c r="AU11" s="22">
        <v>0</v>
      </c>
      <c r="AZ11" s="22" t="b">
        <v>0</v>
      </c>
      <c r="BB11" s="22" t="b">
        <v>0</v>
      </c>
      <c r="BC11" s="22" t="b">
        <v>0</v>
      </c>
      <c r="BD11" s="22" t="s">
        <v>18</v>
      </c>
      <c r="BF11" s="22" t="s">
        <v>18</v>
      </c>
      <c r="BG11" s="22">
        <v>0</v>
      </c>
      <c r="BH11" s="22">
        <v>0</v>
      </c>
      <c r="BN11" s="22">
        <v>35.097081801470587</v>
      </c>
      <c r="BO11" s="22">
        <v>35.293561150045953</v>
      </c>
      <c r="BQ11" s="22">
        <v>100</v>
      </c>
      <c r="BS11" s="22">
        <v>100</v>
      </c>
      <c r="BT11" s="22">
        <v>-0.375</v>
      </c>
      <c r="BU11" s="22">
        <v>-0.375</v>
      </c>
      <c r="BV11" s="22">
        <v>0</v>
      </c>
      <c r="BW11" s="22">
        <v>0</v>
      </c>
      <c r="BX11" s="22">
        <v>0</v>
      </c>
      <c r="BY11" s="22" t="s">
        <v>16</v>
      </c>
    </row>
    <row r="12" spans="1:182">
      <c r="A12" s="22" t="str">
        <f ca="1">CELL("address",'ADL Matrix'!$IV$65536)</f>
        <v>'[Exemple_Expert_V2007.xlsx]ADL Matrix'!$IV$65536</v>
      </c>
      <c r="B12" s="22" t="str">
        <f ca="1">CELL("address",'ADL Matrix'!$Z$91)</f>
        <v>'[Exemple_Expert_V2007.xlsx]ADL Matrix'!$Z$91</v>
      </c>
      <c r="E12" s="22" t="s">
        <v>127</v>
      </c>
      <c r="H12" s="22">
        <v>1</v>
      </c>
      <c r="L12" s="22" t="b">
        <v>1</v>
      </c>
      <c r="M12" s="22" t="s">
        <v>41</v>
      </c>
      <c r="O12" s="22">
        <v>40</v>
      </c>
      <c r="P12" s="22">
        <v>122</v>
      </c>
      <c r="R12" s="22">
        <v>0</v>
      </c>
      <c r="S12" s="22">
        <v>728</v>
      </c>
      <c r="T12" s="22">
        <v>418</v>
      </c>
      <c r="U12" s="24">
        <v>40091.493206018517</v>
      </c>
      <c r="V12" s="22" t="b">
        <v>0</v>
      </c>
      <c r="W12" s="22">
        <v>1</v>
      </c>
      <c r="X12" s="22" t="b">
        <v>0</v>
      </c>
      <c r="Y12" s="22">
        <v>0</v>
      </c>
      <c r="Z12" s="22" t="b">
        <v>0</v>
      </c>
      <c r="AA12" s="22">
        <v>0</v>
      </c>
      <c r="AB12" s="22">
        <v>100</v>
      </c>
      <c r="AC12" s="22">
        <v>0</v>
      </c>
      <c r="AD12" s="22">
        <v>100</v>
      </c>
      <c r="AE12" s="22" t="b">
        <v>0</v>
      </c>
      <c r="AI12" s="22" t="b">
        <v>1</v>
      </c>
      <c r="AJ12" s="22" t="s">
        <v>127</v>
      </c>
      <c r="AK12" s="22">
        <v>0</v>
      </c>
      <c r="AL12" s="22">
        <v>0</v>
      </c>
      <c r="AM12" s="22">
        <v>0</v>
      </c>
      <c r="AN12" s="22">
        <v>0</v>
      </c>
      <c r="AO12" s="22" t="s">
        <v>127</v>
      </c>
      <c r="AP12" s="22" t="b">
        <v>0</v>
      </c>
      <c r="AQ12" s="22">
        <v>0</v>
      </c>
      <c r="AT12" s="22" t="b">
        <v>0</v>
      </c>
      <c r="AU12" s="22">
        <v>0</v>
      </c>
      <c r="AY12" s="22" t="str">
        <f ca="1">CELL("address",'ADL Matrix'!$Z$89)</f>
        <v>'[Exemple_Expert_V2007.xlsx]ADL Matrix'!$Z$89</v>
      </c>
      <c r="AZ12" s="22" t="b">
        <v>0</v>
      </c>
      <c r="BB12" s="22" t="b">
        <v>0</v>
      </c>
      <c r="BC12" s="22" t="b">
        <v>0</v>
      </c>
      <c r="BD12" s="22" t="s">
        <v>18</v>
      </c>
      <c r="BF12" s="22" t="s">
        <v>18</v>
      </c>
      <c r="BG12" s="22">
        <v>0</v>
      </c>
      <c r="BH12" s="22">
        <v>0</v>
      </c>
      <c r="BN12" s="22">
        <v>0</v>
      </c>
      <c r="BO12" s="22">
        <v>0</v>
      </c>
      <c r="BQ12" s="22">
        <v>100</v>
      </c>
      <c r="BS12" s="22">
        <v>100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 t="s">
        <v>16</v>
      </c>
    </row>
    <row r="13" spans="1:182">
      <c r="A13" s="22" t="s">
        <v>16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 forces model</vt:lpstr>
      <vt:lpstr>Ishikawa</vt:lpstr>
      <vt:lpstr>ADL Matrix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GBT</dc:creator>
  <cp:lastModifiedBy>Dev</cp:lastModifiedBy>
  <dcterms:created xsi:type="dcterms:W3CDTF">2009-09-30T14:07:27Z</dcterms:created>
  <dcterms:modified xsi:type="dcterms:W3CDTF">2009-10-30T15:40:36Z</dcterms:modified>
</cp:coreProperties>
</file>